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245"/>
  </bookViews>
  <sheets>
    <sheet name="CREDIT NOU 1.7 mio_12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J169" i="1" l="1"/>
  <c r="F167" i="1" l="1"/>
  <c r="F169" i="1"/>
  <c r="B168" i="1"/>
  <c r="D168" i="1"/>
  <c r="I169" i="1" l="1"/>
  <c r="D167" i="1"/>
  <c r="F162" i="1"/>
  <c r="F114" i="1"/>
  <c r="F115" i="1" s="1"/>
  <c r="F102" i="1"/>
  <c r="F103" i="1" s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78" i="1"/>
  <c r="F66" i="1"/>
  <c r="F67" i="1" s="1"/>
  <c r="F54" i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E38" i="1"/>
  <c r="E35" i="1"/>
  <c r="E33" i="1"/>
  <c r="E30" i="1"/>
  <c r="D29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C18" i="1"/>
  <c r="C19" i="1" s="1"/>
  <c r="G16" i="1"/>
  <c r="F16" i="1"/>
  <c r="F17" i="1" s="1"/>
  <c r="J15" i="1"/>
  <c r="F10" i="1"/>
  <c r="F9" i="1"/>
  <c r="G17" i="1" l="1"/>
  <c r="H16" i="1"/>
  <c r="J16" i="1" s="1"/>
  <c r="F18" i="1"/>
  <c r="G18" i="1"/>
  <c r="H17" i="1"/>
  <c r="C20" i="1"/>
  <c r="D18" i="1"/>
  <c r="E169" i="1"/>
  <c r="F44" i="1"/>
  <c r="F68" i="1"/>
  <c r="F79" i="1"/>
  <c r="F104" i="1"/>
  <c r="F116" i="1"/>
  <c r="F163" i="1"/>
  <c r="D19" i="1" l="1"/>
  <c r="C21" i="1"/>
  <c r="F117" i="1"/>
  <c r="F69" i="1"/>
  <c r="F19" i="1"/>
  <c r="F80" i="1"/>
  <c r="F164" i="1"/>
  <c r="F105" i="1"/>
  <c r="F45" i="1"/>
  <c r="H18" i="1"/>
  <c r="G19" i="1"/>
  <c r="D20" i="1" l="1"/>
  <c r="C22" i="1"/>
  <c r="F106" i="1"/>
  <c r="F46" i="1"/>
  <c r="H19" i="1"/>
  <c r="G20" i="1"/>
  <c r="F165" i="1"/>
  <c r="F70" i="1"/>
  <c r="F20" i="1"/>
  <c r="F81" i="1"/>
  <c r="F118" i="1"/>
  <c r="F166" i="1" l="1"/>
  <c r="F119" i="1"/>
  <c r="F21" i="1"/>
  <c r="F71" i="1"/>
  <c r="H20" i="1"/>
  <c r="J20" i="1" s="1"/>
  <c r="G21" i="1"/>
  <c r="F107" i="1"/>
  <c r="F47" i="1"/>
  <c r="D21" i="1"/>
  <c r="C23" i="1"/>
  <c r="F82" i="1"/>
  <c r="H21" i="1" l="1"/>
  <c r="J21" i="1" s="1"/>
  <c r="G22" i="1"/>
  <c r="F83" i="1"/>
  <c r="F48" i="1"/>
  <c r="F22" i="1"/>
  <c r="D22" i="1"/>
  <c r="C24" i="1"/>
  <c r="F108" i="1"/>
  <c r="F72" i="1"/>
  <c r="F120" i="1"/>
  <c r="C25" i="1" l="1"/>
  <c r="D23" i="1"/>
  <c r="F121" i="1"/>
  <c r="F73" i="1"/>
  <c r="F23" i="1"/>
  <c r="F84" i="1"/>
  <c r="F109" i="1"/>
  <c r="F49" i="1"/>
  <c r="H22" i="1"/>
  <c r="J22" i="1" s="1"/>
  <c r="G23" i="1"/>
  <c r="F50" i="1" l="1"/>
  <c r="H23" i="1"/>
  <c r="J23" i="1" s="1"/>
  <c r="G24" i="1"/>
  <c r="F24" i="1"/>
  <c r="F74" i="1"/>
  <c r="C26" i="1"/>
  <c r="D24" i="1"/>
  <c r="F110" i="1"/>
  <c r="F85" i="1"/>
  <c r="F122" i="1"/>
  <c r="G25" i="1" l="1"/>
  <c r="H24" i="1"/>
  <c r="J24" i="1" s="1"/>
  <c r="F123" i="1"/>
  <c r="F111" i="1"/>
  <c r="F75" i="1"/>
  <c r="F86" i="1"/>
  <c r="F25" i="1"/>
  <c r="F51" i="1"/>
  <c r="C27" i="1"/>
  <c r="D25" i="1"/>
  <c r="F52" i="1" l="1"/>
  <c r="F87" i="1"/>
  <c r="F76" i="1"/>
  <c r="F124" i="1"/>
  <c r="D26" i="1"/>
  <c r="C28" i="1"/>
  <c r="F26" i="1"/>
  <c r="F112" i="1"/>
  <c r="H25" i="1"/>
  <c r="J25" i="1" s="1"/>
  <c r="G26" i="1"/>
  <c r="H26" i="1" l="1"/>
  <c r="J26" i="1" s="1"/>
  <c r="G27" i="1"/>
  <c r="F88" i="1"/>
  <c r="F27" i="1"/>
  <c r="F125" i="1"/>
  <c r="D27" i="1"/>
  <c r="C29" i="1"/>
  <c r="F126" i="1" l="1"/>
  <c r="D28" i="1"/>
  <c r="C30" i="1"/>
  <c r="C31" i="1" s="1"/>
  <c r="H27" i="1"/>
  <c r="J27" i="1" s="1"/>
  <c r="G28" i="1"/>
  <c r="D30" i="1" l="1"/>
  <c r="C32" i="1"/>
  <c r="F127" i="1"/>
  <c r="H28" i="1"/>
  <c r="G29" i="1"/>
  <c r="G30" i="1" l="1"/>
  <c r="H29" i="1"/>
  <c r="F128" i="1"/>
  <c r="J28" i="1"/>
  <c r="D31" i="1"/>
  <c r="C33" i="1"/>
  <c r="D32" i="1" l="1"/>
  <c r="C34" i="1"/>
  <c r="F129" i="1"/>
  <c r="J29" i="1"/>
  <c r="H30" i="1"/>
  <c r="J30" i="1" s="1"/>
  <c r="G31" i="1"/>
  <c r="F130" i="1" l="1"/>
  <c r="H31" i="1"/>
  <c r="J31" i="1" s="1"/>
  <c r="G32" i="1"/>
  <c r="D33" i="1"/>
  <c r="C35" i="1"/>
  <c r="C36" i="1" l="1"/>
  <c r="D34" i="1"/>
  <c r="F131" i="1"/>
  <c r="H32" i="1"/>
  <c r="G33" i="1"/>
  <c r="F132" i="1" l="1"/>
  <c r="J32" i="1"/>
  <c r="G34" i="1"/>
  <c r="H33" i="1"/>
  <c r="J33" i="1" s="1"/>
  <c r="C37" i="1"/>
  <c r="D35" i="1"/>
  <c r="C38" i="1" l="1"/>
  <c r="D36" i="1"/>
  <c r="H34" i="1"/>
  <c r="G35" i="1"/>
  <c r="F133" i="1"/>
  <c r="F134" i="1" l="1"/>
  <c r="G36" i="1"/>
  <c r="H35" i="1"/>
  <c r="J35" i="1" s="1"/>
  <c r="J34" i="1"/>
  <c r="D37" i="1"/>
  <c r="C39" i="1"/>
  <c r="D38" i="1" l="1"/>
  <c r="C40" i="1"/>
  <c r="H36" i="1"/>
  <c r="J36" i="1" s="1"/>
  <c r="G37" i="1"/>
  <c r="F135" i="1"/>
  <c r="F136" i="1" l="1"/>
  <c r="H37" i="1"/>
  <c r="J37" i="1" s="1"/>
  <c r="G38" i="1"/>
  <c r="C41" i="1"/>
  <c r="D39" i="1"/>
  <c r="G39" i="1" l="1"/>
  <c r="H38" i="1"/>
  <c r="J38" i="1" s="1"/>
  <c r="D40" i="1"/>
  <c r="C42" i="1"/>
  <c r="F137" i="1"/>
  <c r="C43" i="1" l="1"/>
  <c r="D41" i="1"/>
  <c r="F138" i="1"/>
  <c r="G40" i="1"/>
  <c r="H39" i="1"/>
  <c r="J39" i="1" s="1"/>
  <c r="G41" i="1" l="1"/>
  <c r="H40" i="1"/>
  <c r="F139" i="1"/>
  <c r="C44" i="1"/>
  <c r="D42" i="1"/>
  <c r="C45" i="1" l="1"/>
  <c r="D43" i="1"/>
  <c r="F140" i="1"/>
  <c r="J40" i="1"/>
  <c r="G42" i="1"/>
  <c r="H41" i="1"/>
  <c r="J41" i="1" l="1"/>
  <c r="G43" i="1"/>
  <c r="H42" i="1"/>
  <c r="J42" i="1" s="1"/>
  <c r="F141" i="1"/>
  <c r="C46" i="1"/>
  <c r="D44" i="1"/>
  <c r="H43" i="1" l="1"/>
  <c r="J43" i="1" s="1"/>
  <c r="G44" i="1"/>
  <c r="F142" i="1"/>
  <c r="C47" i="1"/>
  <c r="D45" i="1"/>
  <c r="F143" i="1" l="1"/>
  <c r="C48" i="1"/>
  <c r="D46" i="1"/>
  <c r="G45" i="1"/>
  <c r="H44" i="1"/>
  <c r="J44" i="1" s="1"/>
  <c r="C49" i="1" l="1"/>
  <c r="D47" i="1"/>
  <c r="G46" i="1"/>
  <c r="H45" i="1"/>
  <c r="J45" i="1" s="1"/>
  <c r="F144" i="1"/>
  <c r="G47" i="1" l="1"/>
  <c r="H46" i="1"/>
  <c r="F145" i="1"/>
  <c r="C50" i="1"/>
  <c r="D48" i="1"/>
  <c r="F146" i="1" l="1"/>
  <c r="J46" i="1"/>
  <c r="C51" i="1"/>
  <c r="D49" i="1"/>
  <c r="G48" i="1"/>
  <c r="H47" i="1"/>
  <c r="J47" i="1" s="1"/>
  <c r="H48" i="1" l="1"/>
  <c r="J48" i="1" s="1"/>
  <c r="G49" i="1"/>
  <c r="C52" i="1"/>
  <c r="D50" i="1"/>
  <c r="F147" i="1"/>
  <c r="F148" i="1" l="1"/>
  <c r="C53" i="1"/>
  <c r="D51" i="1"/>
  <c r="H49" i="1"/>
  <c r="J49" i="1" s="1"/>
  <c r="G50" i="1"/>
  <c r="C54" i="1" l="1"/>
  <c r="D52" i="1"/>
  <c r="H50" i="1"/>
  <c r="J50" i="1" s="1"/>
  <c r="G51" i="1"/>
  <c r="F149" i="1"/>
  <c r="F150" i="1" l="1"/>
  <c r="H51" i="1"/>
  <c r="J51" i="1" s="1"/>
  <c r="G52" i="1"/>
  <c r="C55" i="1"/>
  <c r="D53" i="1"/>
  <c r="C56" i="1" l="1"/>
  <c r="D54" i="1"/>
  <c r="H52" i="1"/>
  <c r="G53" i="1"/>
  <c r="F151" i="1"/>
  <c r="F152" i="1" l="1"/>
  <c r="G54" i="1"/>
  <c r="H53" i="1"/>
  <c r="J52" i="1"/>
  <c r="D55" i="1"/>
  <c r="C57" i="1"/>
  <c r="J53" i="1" l="1"/>
  <c r="G55" i="1"/>
  <c r="H54" i="1"/>
  <c r="J54" i="1" s="1"/>
  <c r="D56" i="1"/>
  <c r="C58" i="1"/>
  <c r="F153" i="1"/>
  <c r="D57" i="1" l="1"/>
  <c r="C59" i="1"/>
  <c r="F154" i="1"/>
  <c r="G56" i="1"/>
  <c r="H55" i="1"/>
  <c r="J55" i="1" s="1"/>
  <c r="G57" i="1" l="1"/>
  <c r="H56" i="1"/>
  <c r="J56" i="1" s="1"/>
  <c r="D58" i="1"/>
  <c r="C60" i="1"/>
  <c r="F155" i="1"/>
  <c r="F156" i="1" l="1"/>
  <c r="D59" i="1"/>
  <c r="C61" i="1"/>
  <c r="G58" i="1"/>
  <c r="H57" i="1"/>
  <c r="D60" i="1" l="1"/>
  <c r="C62" i="1"/>
  <c r="J57" i="1"/>
  <c r="G59" i="1"/>
  <c r="H58" i="1"/>
  <c r="J58" i="1" s="1"/>
  <c r="F157" i="1"/>
  <c r="F158" i="1" l="1"/>
  <c r="D61" i="1"/>
  <c r="C63" i="1"/>
  <c r="G60" i="1"/>
  <c r="H59" i="1"/>
  <c r="J59" i="1" s="1"/>
  <c r="G61" i="1" l="1"/>
  <c r="H60" i="1"/>
  <c r="J60" i="1" s="1"/>
  <c r="F159" i="1"/>
  <c r="D62" i="1"/>
  <c r="C64" i="1"/>
  <c r="D63" i="1" l="1"/>
  <c r="C65" i="1"/>
  <c r="G62" i="1"/>
  <c r="H61" i="1"/>
  <c r="J61" i="1" s="1"/>
  <c r="F160" i="1"/>
  <c r="G63" i="1" l="1"/>
  <c r="H62" i="1"/>
  <c r="J62" i="1" s="1"/>
  <c r="C66" i="1"/>
  <c r="D64" i="1"/>
  <c r="C67" i="1" l="1"/>
  <c r="D65" i="1"/>
  <c r="G64" i="1"/>
  <c r="H63" i="1"/>
  <c r="J63" i="1" s="1"/>
  <c r="C68" i="1" l="1"/>
  <c r="D66" i="1"/>
  <c r="G65" i="1"/>
  <c r="H64" i="1"/>
  <c r="J64" i="1" l="1"/>
  <c r="G66" i="1"/>
  <c r="H65" i="1"/>
  <c r="C69" i="1"/>
  <c r="D67" i="1"/>
  <c r="J65" i="1" l="1"/>
  <c r="H66" i="1"/>
  <c r="J66" i="1" s="1"/>
  <c r="G67" i="1"/>
  <c r="C70" i="1"/>
  <c r="D68" i="1"/>
  <c r="H67" i="1" l="1"/>
  <c r="J67" i="1" s="1"/>
  <c r="G68" i="1"/>
  <c r="C71" i="1"/>
  <c r="D69" i="1"/>
  <c r="C72" i="1" l="1"/>
  <c r="D70" i="1"/>
  <c r="H68" i="1"/>
  <c r="J68" i="1" s="1"/>
  <c r="G69" i="1"/>
  <c r="H69" i="1" l="1"/>
  <c r="G70" i="1"/>
  <c r="C73" i="1"/>
  <c r="D71" i="1"/>
  <c r="J69" i="1" l="1"/>
  <c r="C74" i="1"/>
  <c r="D72" i="1"/>
  <c r="H70" i="1"/>
  <c r="J70" i="1" s="1"/>
  <c r="G71" i="1"/>
  <c r="C75" i="1" l="1"/>
  <c r="D73" i="1"/>
  <c r="H71" i="1"/>
  <c r="J71" i="1" s="1"/>
  <c r="G72" i="1"/>
  <c r="H72" i="1" l="1"/>
  <c r="J72" i="1" s="1"/>
  <c r="G73" i="1"/>
  <c r="C76" i="1"/>
  <c r="D74" i="1"/>
  <c r="C77" i="1" l="1"/>
  <c r="D75" i="1"/>
  <c r="H73" i="1"/>
  <c r="J73" i="1" s="1"/>
  <c r="G74" i="1"/>
  <c r="C78" i="1" l="1"/>
  <c r="D76" i="1"/>
  <c r="H74" i="1"/>
  <c r="J74" i="1" s="1"/>
  <c r="G75" i="1"/>
  <c r="H75" i="1" l="1"/>
  <c r="J75" i="1" s="1"/>
  <c r="G76" i="1"/>
  <c r="C79" i="1"/>
  <c r="D77" i="1"/>
  <c r="D78" i="1" l="1"/>
  <c r="C80" i="1"/>
  <c r="H76" i="1"/>
  <c r="G77" i="1"/>
  <c r="G78" i="1" l="1"/>
  <c r="H77" i="1"/>
  <c r="D79" i="1"/>
  <c r="C81" i="1"/>
  <c r="J76" i="1"/>
  <c r="D80" i="1" l="1"/>
  <c r="C82" i="1"/>
  <c r="J77" i="1"/>
  <c r="G79" i="1"/>
  <c r="H78" i="1"/>
  <c r="J78" i="1" s="1"/>
  <c r="G80" i="1" l="1"/>
  <c r="H79" i="1"/>
  <c r="J79" i="1" s="1"/>
  <c r="D81" i="1"/>
  <c r="C83" i="1"/>
  <c r="G81" i="1" l="1"/>
  <c r="H80" i="1"/>
  <c r="J80" i="1" s="1"/>
  <c r="C84" i="1"/>
  <c r="D82" i="1"/>
  <c r="C85" i="1" l="1"/>
  <c r="D83" i="1"/>
  <c r="G82" i="1"/>
  <c r="H81" i="1"/>
  <c r="J81" i="1" l="1"/>
  <c r="G83" i="1"/>
  <c r="H82" i="1"/>
  <c r="J82" i="1" s="1"/>
  <c r="D84" i="1"/>
  <c r="C86" i="1"/>
  <c r="G84" i="1" l="1"/>
  <c r="H83" i="1"/>
  <c r="J83" i="1" s="1"/>
  <c r="D85" i="1"/>
  <c r="C87" i="1"/>
  <c r="D86" i="1" l="1"/>
  <c r="C88" i="1"/>
  <c r="G85" i="1"/>
  <c r="H84" i="1"/>
  <c r="J84" i="1" s="1"/>
  <c r="G86" i="1" l="1"/>
  <c r="H85" i="1"/>
  <c r="J85" i="1" s="1"/>
  <c r="D87" i="1"/>
  <c r="C89" i="1"/>
  <c r="C90" i="1" l="1"/>
  <c r="D88" i="1"/>
  <c r="G87" i="1"/>
  <c r="H86" i="1"/>
  <c r="J86" i="1" s="1"/>
  <c r="G88" i="1" l="1"/>
  <c r="H87" i="1"/>
  <c r="J87" i="1" s="1"/>
  <c r="C91" i="1"/>
  <c r="D89" i="1"/>
  <c r="C92" i="1" l="1"/>
  <c r="D90" i="1"/>
  <c r="H88" i="1"/>
  <c r="G89" i="1"/>
  <c r="C93" i="1" l="1"/>
  <c r="D91" i="1"/>
  <c r="G90" i="1"/>
  <c r="H89" i="1"/>
  <c r="J88" i="1"/>
  <c r="J89" i="1" l="1"/>
  <c r="H90" i="1"/>
  <c r="J90" i="1" s="1"/>
  <c r="G91" i="1"/>
  <c r="C94" i="1"/>
  <c r="D92" i="1"/>
  <c r="H91" i="1" l="1"/>
  <c r="J91" i="1" s="1"/>
  <c r="G92" i="1"/>
  <c r="C95" i="1"/>
  <c r="D93" i="1"/>
  <c r="C96" i="1" l="1"/>
  <c r="D94" i="1"/>
  <c r="H92" i="1"/>
  <c r="G93" i="1"/>
  <c r="H93" i="1" l="1"/>
  <c r="J93" i="1" s="1"/>
  <c r="G94" i="1"/>
  <c r="J92" i="1"/>
  <c r="C97" i="1"/>
  <c r="D95" i="1"/>
  <c r="C98" i="1" l="1"/>
  <c r="D96" i="1"/>
  <c r="H94" i="1"/>
  <c r="J94" i="1" s="1"/>
  <c r="G95" i="1"/>
  <c r="H95" i="1" l="1"/>
  <c r="J95" i="1" s="1"/>
  <c r="G96" i="1"/>
  <c r="C99" i="1"/>
  <c r="D97" i="1"/>
  <c r="C100" i="1" l="1"/>
  <c r="D98" i="1"/>
  <c r="H96" i="1"/>
  <c r="J96" i="1" s="1"/>
  <c r="G97" i="1"/>
  <c r="H97" i="1" l="1"/>
  <c r="J97" i="1" s="1"/>
  <c r="G98" i="1"/>
  <c r="C101" i="1"/>
  <c r="D99" i="1"/>
  <c r="C102" i="1" l="1"/>
  <c r="D100" i="1"/>
  <c r="H98" i="1"/>
  <c r="J98" i="1" s="1"/>
  <c r="G99" i="1"/>
  <c r="H99" i="1" l="1"/>
  <c r="J99" i="1" s="1"/>
  <c r="G100" i="1"/>
  <c r="D101" i="1"/>
  <c r="C103" i="1"/>
  <c r="D102" i="1" l="1"/>
  <c r="C104" i="1"/>
  <c r="H100" i="1"/>
  <c r="G101" i="1"/>
  <c r="G102" i="1" l="1"/>
  <c r="H101" i="1"/>
  <c r="J100" i="1"/>
  <c r="D103" i="1"/>
  <c r="C105" i="1"/>
  <c r="J101" i="1" l="1"/>
  <c r="C106" i="1"/>
  <c r="D104" i="1"/>
  <c r="G103" i="1"/>
  <c r="H102" i="1"/>
  <c r="J102" i="1" s="1"/>
  <c r="C107" i="1" l="1"/>
  <c r="D105" i="1"/>
  <c r="G104" i="1"/>
  <c r="H103" i="1"/>
  <c r="J103" i="1" s="1"/>
  <c r="G105" i="1" l="1"/>
  <c r="H104" i="1"/>
  <c r="J104" i="1" s="1"/>
  <c r="C108" i="1"/>
  <c r="D106" i="1"/>
  <c r="C109" i="1" l="1"/>
  <c r="D107" i="1"/>
  <c r="G106" i="1"/>
  <c r="H105" i="1"/>
  <c r="J105" i="1" s="1"/>
  <c r="H106" i="1" l="1"/>
  <c r="J106" i="1" s="1"/>
  <c r="G107" i="1"/>
  <c r="C110" i="1"/>
  <c r="D108" i="1"/>
  <c r="C111" i="1" l="1"/>
  <c r="D109" i="1"/>
  <c r="H107" i="1"/>
  <c r="J107" i="1" s="1"/>
  <c r="G108" i="1"/>
  <c r="H108" i="1" l="1"/>
  <c r="J108" i="1" s="1"/>
  <c r="G109" i="1"/>
  <c r="C112" i="1"/>
  <c r="D110" i="1"/>
  <c r="C113" i="1" l="1"/>
  <c r="D111" i="1"/>
  <c r="H109" i="1"/>
  <c r="J109" i="1" s="1"/>
  <c r="G110" i="1"/>
  <c r="H110" i="1" l="1"/>
  <c r="J110" i="1" s="1"/>
  <c r="G111" i="1"/>
  <c r="C114" i="1"/>
  <c r="D112" i="1"/>
  <c r="C115" i="1" l="1"/>
  <c r="D113" i="1"/>
  <c r="H111" i="1"/>
  <c r="J111" i="1" s="1"/>
  <c r="G112" i="1"/>
  <c r="H112" i="1" l="1"/>
  <c r="G113" i="1"/>
  <c r="D114" i="1"/>
  <c r="C116" i="1"/>
  <c r="D115" i="1" l="1"/>
  <c r="C117" i="1"/>
  <c r="G114" i="1"/>
  <c r="H113" i="1"/>
  <c r="J112" i="1"/>
  <c r="J113" i="1" l="1"/>
  <c r="G115" i="1"/>
  <c r="H114" i="1"/>
  <c r="J114" i="1" s="1"/>
  <c r="D116" i="1"/>
  <c r="C118" i="1"/>
  <c r="G116" i="1" l="1"/>
  <c r="H115" i="1"/>
  <c r="J115" i="1" s="1"/>
  <c r="D117" i="1"/>
  <c r="C119" i="1"/>
  <c r="D118" i="1" l="1"/>
  <c r="C120" i="1"/>
  <c r="G117" i="1"/>
  <c r="H116" i="1"/>
  <c r="J116" i="1" s="1"/>
  <c r="G118" i="1" l="1"/>
  <c r="H117" i="1"/>
  <c r="J117" i="1" s="1"/>
  <c r="D119" i="1"/>
  <c r="C121" i="1"/>
  <c r="D120" i="1" l="1"/>
  <c r="C122" i="1"/>
  <c r="G119" i="1"/>
  <c r="H118" i="1"/>
  <c r="J118" i="1" s="1"/>
  <c r="G120" i="1" l="1"/>
  <c r="H119" i="1"/>
  <c r="J119" i="1" s="1"/>
  <c r="D121" i="1"/>
  <c r="C123" i="1"/>
  <c r="D122" i="1" l="1"/>
  <c r="C124" i="1"/>
  <c r="G121" i="1"/>
  <c r="H120" i="1"/>
  <c r="J120" i="1" s="1"/>
  <c r="C125" i="1" l="1"/>
  <c r="D123" i="1"/>
  <c r="G122" i="1"/>
  <c r="H121" i="1"/>
  <c r="J121" i="1" s="1"/>
  <c r="G123" i="1" l="1"/>
  <c r="H122" i="1"/>
  <c r="J122" i="1" s="1"/>
  <c r="C126" i="1"/>
  <c r="D124" i="1"/>
  <c r="C127" i="1" l="1"/>
  <c r="D125" i="1"/>
  <c r="G124" i="1"/>
  <c r="H123" i="1"/>
  <c r="J123" i="1" s="1"/>
  <c r="G125" i="1" l="1"/>
  <c r="H124" i="1"/>
  <c r="C128" i="1"/>
  <c r="D126" i="1"/>
  <c r="J124" i="1" l="1"/>
  <c r="C129" i="1"/>
  <c r="D127" i="1"/>
  <c r="G126" i="1"/>
  <c r="H125" i="1"/>
  <c r="C130" i="1" l="1"/>
  <c r="D128" i="1"/>
  <c r="J125" i="1"/>
  <c r="G127" i="1"/>
  <c r="H126" i="1"/>
  <c r="J126" i="1" s="1"/>
  <c r="H127" i="1" l="1"/>
  <c r="G128" i="1"/>
  <c r="C131" i="1"/>
  <c r="D129" i="1"/>
  <c r="C132" i="1" l="1"/>
  <c r="D130" i="1"/>
  <c r="H128" i="1"/>
  <c r="J128" i="1" s="1"/>
  <c r="G129" i="1"/>
  <c r="J127" i="1"/>
  <c r="H129" i="1" l="1"/>
  <c r="J129" i="1" s="1"/>
  <c r="G130" i="1"/>
  <c r="C133" i="1"/>
  <c r="D131" i="1"/>
  <c r="C134" i="1" l="1"/>
  <c r="D132" i="1"/>
  <c r="H130" i="1"/>
  <c r="J130" i="1" s="1"/>
  <c r="G131" i="1"/>
  <c r="H131" i="1" l="1"/>
  <c r="J131" i="1" s="1"/>
  <c r="G132" i="1"/>
  <c r="C135" i="1"/>
  <c r="D133" i="1"/>
  <c r="C136" i="1" l="1"/>
  <c r="D134" i="1"/>
  <c r="H132" i="1"/>
  <c r="J132" i="1" s="1"/>
  <c r="G133" i="1"/>
  <c r="H133" i="1" l="1"/>
  <c r="J133" i="1" s="1"/>
  <c r="G134" i="1"/>
  <c r="C137" i="1"/>
  <c r="D135" i="1"/>
  <c r="C138" i="1" l="1"/>
  <c r="D136" i="1"/>
  <c r="H134" i="1"/>
  <c r="J134" i="1" s="1"/>
  <c r="G135" i="1"/>
  <c r="H135" i="1" l="1"/>
  <c r="J135" i="1" s="1"/>
  <c r="G136" i="1"/>
  <c r="C139" i="1"/>
  <c r="D137" i="1"/>
  <c r="D138" i="1" l="1"/>
  <c r="C140" i="1"/>
  <c r="H136" i="1"/>
  <c r="G137" i="1"/>
  <c r="H137" i="1" l="1"/>
  <c r="G138" i="1"/>
  <c r="J136" i="1"/>
  <c r="D139" i="1"/>
  <c r="C141" i="1"/>
  <c r="D140" i="1" l="1"/>
  <c r="C142" i="1"/>
  <c r="H138" i="1"/>
  <c r="J138" i="1" s="1"/>
  <c r="G139" i="1"/>
  <c r="J137" i="1"/>
  <c r="H139" i="1" l="1"/>
  <c r="J139" i="1" s="1"/>
  <c r="G140" i="1"/>
  <c r="D141" i="1"/>
  <c r="C143" i="1"/>
  <c r="H140" i="1" l="1"/>
  <c r="J140" i="1" s="1"/>
  <c r="G141" i="1"/>
  <c r="D142" i="1"/>
  <c r="C144" i="1"/>
  <c r="D143" i="1" l="1"/>
  <c r="C145" i="1"/>
  <c r="H141" i="1"/>
  <c r="J141" i="1" s="1"/>
  <c r="G142" i="1"/>
  <c r="D144" i="1" l="1"/>
  <c r="C146" i="1"/>
  <c r="H142" i="1"/>
  <c r="J142" i="1" s="1"/>
  <c r="G143" i="1"/>
  <c r="H143" i="1" l="1"/>
  <c r="J143" i="1" s="1"/>
  <c r="G144" i="1"/>
  <c r="D145" i="1"/>
  <c r="C147" i="1"/>
  <c r="D146" i="1" l="1"/>
  <c r="C148" i="1"/>
  <c r="H144" i="1"/>
  <c r="J144" i="1" s="1"/>
  <c r="G145" i="1"/>
  <c r="H145" i="1" l="1"/>
  <c r="J145" i="1" s="1"/>
  <c r="G146" i="1"/>
  <c r="C149" i="1"/>
  <c r="D147" i="1"/>
  <c r="D148" i="1" l="1"/>
  <c r="C150" i="1"/>
  <c r="H146" i="1"/>
  <c r="J146" i="1" s="1"/>
  <c r="G147" i="1"/>
  <c r="G148" i="1" l="1"/>
  <c r="H147" i="1"/>
  <c r="J147" i="1" s="1"/>
  <c r="C151" i="1"/>
  <c r="D149" i="1"/>
  <c r="C152" i="1" l="1"/>
  <c r="D150" i="1"/>
  <c r="G149" i="1"/>
  <c r="H148" i="1"/>
  <c r="J148" i="1" l="1"/>
  <c r="G150" i="1"/>
  <c r="H149" i="1"/>
  <c r="C153" i="1"/>
  <c r="D151" i="1"/>
  <c r="J149" i="1" l="1"/>
  <c r="G151" i="1"/>
  <c r="H150" i="1"/>
  <c r="J150" i="1" s="1"/>
  <c r="D152" i="1"/>
  <c r="C154" i="1"/>
  <c r="C155" i="1" l="1"/>
  <c r="D153" i="1"/>
  <c r="H151" i="1"/>
  <c r="J151" i="1" s="1"/>
  <c r="G152" i="1"/>
  <c r="H152" i="1" l="1"/>
  <c r="J152" i="1" s="1"/>
  <c r="G153" i="1"/>
  <c r="C156" i="1"/>
  <c r="D154" i="1"/>
  <c r="C157" i="1" l="1"/>
  <c r="D155" i="1"/>
  <c r="G154" i="1"/>
  <c r="H153" i="1"/>
  <c r="J153" i="1" s="1"/>
  <c r="G155" i="1" l="1"/>
  <c r="H154" i="1"/>
  <c r="J154" i="1" s="1"/>
  <c r="D156" i="1"/>
  <c r="C158" i="1"/>
  <c r="C159" i="1" l="1"/>
  <c r="D157" i="1"/>
  <c r="H155" i="1"/>
  <c r="J155" i="1" s="1"/>
  <c r="G156" i="1"/>
  <c r="H156" i="1" l="1"/>
  <c r="J156" i="1" s="1"/>
  <c r="G157" i="1"/>
  <c r="C160" i="1"/>
  <c r="D158" i="1"/>
  <c r="C161" i="1" l="1"/>
  <c r="D159" i="1"/>
  <c r="G158" i="1"/>
  <c r="H157" i="1"/>
  <c r="J157" i="1" s="1"/>
  <c r="G159" i="1" l="1"/>
  <c r="H158" i="1"/>
  <c r="J158" i="1" s="1"/>
  <c r="D160" i="1"/>
  <c r="C162" i="1"/>
  <c r="C163" i="1" l="1"/>
  <c r="D161" i="1"/>
  <c r="H159" i="1"/>
  <c r="J159" i="1" s="1"/>
  <c r="G160" i="1"/>
  <c r="H160" i="1" l="1"/>
  <c r="G161" i="1"/>
  <c r="C164" i="1"/>
  <c r="D162" i="1"/>
  <c r="C165" i="1" l="1"/>
  <c r="D163" i="1"/>
  <c r="H161" i="1"/>
  <c r="G162" i="1"/>
  <c r="J160" i="1"/>
  <c r="G163" i="1" l="1"/>
  <c r="H162" i="1"/>
  <c r="J162" i="1" s="1"/>
  <c r="J161" i="1"/>
  <c r="C166" i="1"/>
  <c r="D164" i="1"/>
  <c r="D165" i="1" l="1"/>
  <c r="C167" i="1"/>
  <c r="G164" i="1"/>
  <c r="H163" i="1"/>
  <c r="D166" i="1" l="1"/>
  <c r="C168" i="1"/>
  <c r="J163" i="1"/>
  <c r="H164" i="1"/>
  <c r="J164" i="1" s="1"/>
  <c r="G165" i="1"/>
  <c r="H165" i="1" l="1"/>
  <c r="J165" i="1" s="1"/>
  <c r="G166" i="1"/>
  <c r="G167" i="1" l="1"/>
  <c r="H166" i="1"/>
  <c r="H167" i="1" l="1"/>
  <c r="J167" i="1" s="1"/>
  <c r="G168" i="1"/>
  <c r="H168" i="1" s="1"/>
  <c r="J166" i="1"/>
  <c r="J168" i="1" l="1"/>
  <c r="H169" i="1"/>
</calcChain>
</file>

<file path=xl/sharedStrings.xml><?xml version="1.0" encoding="utf-8"?>
<sst xmlns="http://schemas.openxmlformats.org/spreadsheetml/2006/main" count="19" uniqueCount="17">
  <si>
    <t>Curs schimb valutar eur/ron</t>
  </si>
  <si>
    <t>Valoare credit investitii</t>
  </si>
  <si>
    <t>ron</t>
  </si>
  <si>
    <t>Robor 3M valabil la 01.06.2020</t>
  </si>
  <si>
    <t>Marja</t>
  </si>
  <si>
    <t>Data</t>
  </si>
  <si>
    <t>Utilizare credit</t>
  </si>
  <si>
    <t>Rata principal</t>
  </si>
  <si>
    <t>Sold credit</t>
  </si>
  <si>
    <t>Dobanda</t>
  </si>
  <si>
    <t>Comisioane</t>
  </si>
  <si>
    <t>Total</t>
  </si>
  <si>
    <t>7=3+5+6</t>
  </si>
  <si>
    <t xml:space="preserve">Nota: Prezentul grafic de tragere si rambursare este estimativ, acesta putandu-se modifica in functie de </t>
  </si>
  <si>
    <t>date si valorile tragerilor, precum si evolutia Robor-ului 3M</t>
  </si>
  <si>
    <t>Grafic de tragere si rambursare estimativ imprumut 1.700.000 lei</t>
  </si>
  <si>
    <t>Robor 3 luni valabil la data de 12.08.2020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</si>
</sst>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00_);_(* \(#,##0.000\);_(* &quot;-&quot;??_);_(@_)"/>
    <numFmt numFmtId="167" formatCode="&quot;? &quot;#,##0_);[Red]&quot;(? &quot;#,##0\)"/>
    <numFmt numFmtId="168" formatCode="&quot;\ &quot;#,##0_);[Red]&quot;(\ &quot;#,##0\)"/>
    <numFmt numFmtId="169" formatCode="&quot;£ &quot;#,##0_);[Red]&quot;(£ &quot;#,##0\)"/>
    <numFmt numFmtId="170" formatCode="&quot;$ &quot;#,##0_);&quot;($ &quot;#,##0\);\-_)"/>
    <numFmt numFmtId="171" formatCode="0%_);\(0%\);\-_)"/>
    <numFmt numFmtId="172" formatCode="#,##0_);\(#,##0\);\-_)"/>
    <numFmt numFmtId="173" formatCode="&quot;$ &quot;#,##0.0_);&quot;($ &quot;#,##0.0\);\-_)"/>
    <numFmt numFmtId="174" formatCode="0.0%_);\(0.0%\);\-_)"/>
    <numFmt numFmtId="175" formatCode="#,##0.0_);\(#,##0.0\);\-_)"/>
    <numFmt numFmtId="176" formatCode="&quot;$ &quot;#,##0.00_);&quot;($ &quot;#,##0.00\);\-_)"/>
    <numFmt numFmtId="177" formatCode="0.00%_);\(0.00%\);\-_)"/>
    <numFmt numFmtId="178" formatCode="#,##0.00_);\(#,##0.00\);\-_)"/>
    <numFmt numFmtId="179" formatCode="&quot;$ &quot;#,##0.000_);&quot;($ &quot;#,##0.000\);\-_)"/>
    <numFmt numFmtId="180" formatCode="0.000%_);\(0.000%\);\-_)"/>
    <numFmt numFmtId="181" formatCode="#,##0.000_);\(#,##0.000\);\-_)"/>
    <numFmt numFmtId="182" formatCode="d\-mmm\-yy_);d\-mmm\-yy_);&quot;&quot;"/>
    <numFmt numFmtId="183" formatCode="#,_);\(#,\);\-_)"/>
    <numFmt numFmtId="184" formatCode="#,##0_);\(#,##0\);&quot;- &quot;"/>
    <numFmt numFmtId="185" formatCode="General;[Red]\-General"/>
    <numFmt numFmtId="186" formatCode="&quot;•  &quot;@"/>
    <numFmt numFmtId="187" formatCode="0.000_)"/>
    <numFmt numFmtId="188" formatCode="#,##0.0_);\(#,##0.0\)"/>
    <numFmt numFmtId="189" formatCode="#,##0.00;\-#,##0.00"/>
    <numFmt numFmtId="190" formatCode="#,##0.000_);\(#,##0.000\)"/>
    <numFmt numFmtId="191" formatCode="&quot;$ &quot;#,##0.0_);&quot;($ &quot;#,##0.0\)"/>
    <numFmt numFmtId="192" formatCode="&quot;$ &quot;#,##0.00_);&quot;($ &quot;#,##0.00\)"/>
    <numFmt numFmtId="193" formatCode="&quot;$ &quot;#,##0.000_);&quot;($ &quot;#,##0.000\)"/>
    <numFmt numFmtId="194" formatCode="&quot;  &quot;_•&quot;–    &quot;@"/>
    <numFmt numFmtId="195" formatCode="mmmm\ d&quot;, &quot;yyyy_)"/>
    <numFmt numFmtId="196" formatCode="d\-mmm\-yy_)"/>
    <numFmt numFmtId="197" formatCode="m/d/yy_)"/>
    <numFmt numFmtId="198" formatCode="m/yy_)"/>
    <numFmt numFmtId="199" formatCode="mmm\-yy_)"/>
    <numFmt numFmtId="200" formatCode="_-[$€-2]\ * #,##0.00_-;\-[$€-2]\ * #,##0.00_-;_-[$€-2]\ * \-??_-"/>
    <numFmt numFmtId="201" formatCode="#\ ?/?_)"/>
    <numFmt numFmtId="202" formatCode=";;;"/>
    <numFmt numFmtId="203" formatCode="0.00_)"/>
    <numFmt numFmtId="204" formatCode="_(* #,##0_);_(* \(#,##0\);_(* &quot;-&quot;??_);_(@_)"/>
    <numFmt numFmtId="205" formatCode="0.0%_);\(0.0%\)"/>
    <numFmt numFmtId="206" formatCode="0.00%_);\(0.00%\)"/>
    <numFmt numFmtId="207" formatCode="0.000%_);\(0.000%\)"/>
    <numFmt numFmtId="208" formatCode="#,##0_);\(#,##0\);\-_);&quot;• &quot;@_)"/>
    <numFmt numFmtId="209" formatCode="#,##0_);\(#,##0\);\-_);&quot;– &quot;@"/>
    <numFmt numFmtId="210" formatCode="#,##0_);\(#,##0\);\-_);&quot;— &quot;@"/>
    <numFmt numFmtId="211" formatCode="#,##0\x_);\(#,##0&quot;x)&quot;"/>
    <numFmt numFmtId="212" formatCode="#,##0.0\x_);\(#,##0.0&quot;x)&quot;"/>
    <numFmt numFmtId="213" formatCode="#,##0.00\x_);\(#,##0.00&quot;x)&quot;"/>
    <numFmt numFmtId="214" formatCode="_(* #,##0_);_(* \(#,##0\);_(* \-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"/>
      <family val="1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name val="Times"/>
      <family val="1"/>
    </font>
    <font>
      <sz val="12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6"/>
      <name val="Helv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!!Helvetica"/>
    </font>
    <font>
      <u/>
      <sz val="11"/>
      <color indexed="12"/>
      <name val="ＭＳ Ｐゴシック"/>
      <family val="3"/>
      <charset val="128"/>
    </font>
    <font>
      <sz val="11"/>
      <name val="돋움"/>
      <family val="2"/>
    </font>
    <font>
      <sz val="11"/>
      <color indexed="8"/>
      <name val="ＭＳ Ｐゴシック"/>
      <family val="2"/>
      <charset val="128"/>
    </font>
    <font>
      <u/>
      <sz val="11"/>
      <color indexed="2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5"/>
        <bgColor indexed="2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2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4" borderId="0" applyBorder="0" applyAlignment="0" applyProtection="0"/>
    <xf numFmtId="168" fontId="5" fillId="4" borderId="0" applyBorder="0" applyAlignment="0" applyProtection="0"/>
    <xf numFmtId="169" fontId="5" fillId="4" borderId="0" applyBorder="0" applyAlignment="0" applyProtection="0"/>
    <xf numFmtId="168" fontId="5" fillId="4" borderId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170" fontId="5" fillId="4" borderId="0" applyBorder="0" applyAlignment="0" applyProtection="0"/>
    <xf numFmtId="171" fontId="5" fillId="4" borderId="0" applyBorder="0" applyAlignment="0" applyProtection="0"/>
    <xf numFmtId="172" fontId="5" fillId="4" borderId="0" applyBorder="0" applyAlignment="0" applyProtection="0"/>
    <xf numFmtId="173" fontId="5" fillId="4" borderId="0" applyBorder="0" applyAlignment="0" applyProtection="0"/>
    <xf numFmtId="174" fontId="5" fillId="4" borderId="0" applyBorder="0" applyAlignment="0" applyProtection="0"/>
    <xf numFmtId="175" fontId="5" fillId="4" borderId="0" applyBorder="0" applyAlignment="0" applyProtection="0"/>
    <xf numFmtId="176" fontId="5" fillId="4" borderId="0" applyBorder="0" applyAlignment="0" applyProtection="0"/>
    <xf numFmtId="177" fontId="5" fillId="4" borderId="0" applyBorder="0" applyAlignment="0" applyProtection="0"/>
    <xf numFmtId="178" fontId="5" fillId="4" borderId="0" applyBorder="0" applyAlignment="0" applyProtection="0"/>
    <xf numFmtId="179" fontId="5" fillId="4" borderId="0" applyBorder="0" applyAlignment="0" applyProtection="0"/>
    <xf numFmtId="180" fontId="5" fillId="4" borderId="0" applyBorder="0" applyAlignment="0" applyProtection="0"/>
    <xf numFmtId="181" fontId="5" fillId="4" borderId="0" applyBorder="0" applyAlignment="0" applyProtection="0"/>
    <xf numFmtId="182" fontId="5" fillId="4" borderId="0" applyBorder="0" applyAlignment="0" applyProtection="0"/>
    <xf numFmtId="183" fontId="5" fillId="4" borderId="0" applyBorder="0" applyAlignment="0" applyProtection="0"/>
    <xf numFmtId="184" fontId="5" fillId="4" borderId="0" applyBorder="0" applyAlignment="0"/>
    <xf numFmtId="185" fontId="14" fillId="4" borderId="2" applyAlignment="0" applyProtection="0"/>
    <xf numFmtId="186" fontId="5" fillId="4" borderId="0" applyBorder="0" applyAlignment="0" applyProtection="0"/>
    <xf numFmtId="0" fontId="15" fillId="23" borderId="0" applyNumberFormat="0" applyBorder="0" applyAlignment="0" applyProtection="0"/>
    <xf numFmtId="0" fontId="16" fillId="24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7" fillId="0" borderId="4" applyNumberFormat="0" applyFill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8" fontId="5" fillId="4" borderId="0" applyBorder="0" applyAlignment="0" applyProtection="0"/>
    <xf numFmtId="189" fontId="5" fillId="4" borderId="0" applyBorder="0" applyAlignment="0" applyProtection="0"/>
    <xf numFmtId="190" fontId="5" fillId="4" borderId="0" applyBorder="0" applyAlignment="0" applyProtection="0"/>
    <xf numFmtId="0" fontId="20" fillId="4" borderId="0"/>
    <xf numFmtId="169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1" fontId="5" fillId="4" borderId="0" applyBorder="0" applyAlignment="0" applyProtection="0"/>
    <xf numFmtId="192" fontId="5" fillId="4" borderId="0" applyBorder="0" applyAlignment="0" applyProtection="0"/>
    <xf numFmtId="193" fontId="5" fillId="4" borderId="0" applyBorder="0" applyAlignment="0" applyProtection="0"/>
    <xf numFmtId="194" fontId="5" fillId="4" borderId="0" applyBorder="0" applyAlignment="0" applyProtection="0"/>
    <xf numFmtId="195" fontId="5" fillId="4" borderId="0" applyBorder="0" applyAlignment="0" applyProtection="0"/>
    <xf numFmtId="196" fontId="5" fillId="4" borderId="0" applyBorder="0" applyAlignment="0" applyProtection="0"/>
    <xf numFmtId="197" fontId="5" fillId="4" borderId="0" applyBorder="0" applyAlignment="0" applyProtection="0"/>
    <xf numFmtId="198" fontId="5" fillId="4" borderId="0" applyBorder="0" applyAlignment="0" applyProtection="0"/>
    <xf numFmtId="199" fontId="5" fillId="4" borderId="0" applyBorder="0" applyAlignment="0" applyProtection="0"/>
    <xf numFmtId="195" fontId="5" fillId="4" borderId="0" applyBorder="0" applyAlignment="0" applyProtection="0"/>
    <xf numFmtId="0" fontId="13" fillId="27" borderId="0" applyNumberFormat="0" applyBorder="0" applyAlignment="0" applyProtection="0"/>
    <xf numFmtId="200" fontId="5" fillId="4" borderId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4" borderId="0" applyBorder="0" applyAlignment="0" applyProtection="0"/>
    <xf numFmtId="0" fontId="5" fillId="4" borderId="0" applyBorder="0" applyAlignment="0" applyProtection="0"/>
    <xf numFmtId="201" fontId="5" fillId="4" borderId="0" applyBorder="0" applyAlignment="0" applyProtection="0"/>
    <xf numFmtId="0" fontId="5" fillId="4" borderId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2" fontId="5" fillId="4" borderId="0" applyBorder="0" applyAlignment="0" applyProtection="0"/>
    <xf numFmtId="0" fontId="26" fillId="0" borderId="0" applyNumberFormat="0" applyFill="0" applyBorder="0" applyAlignment="0" applyProtection="0"/>
    <xf numFmtId="0" fontId="27" fillId="24" borderId="9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28" borderId="3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203" fontId="30" fillId="0" borderId="0"/>
    <xf numFmtId="0" fontId="21" fillId="0" borderId="0"/>
    <xf numFmtId="0" fontId="21" fillId="0" borderId="0"/>
    <xf numFmtId="0" fontId="21" fillId="0" borderId="0"/>
    <xf numFmtId="170" fontId="5" fillId="4" borderId="0"/>
    <xf numFmtId="204" fontId="5" fillId="4" borderId="0"/>
    <xf numFmtId="204" fontId="5" fillId="4" borderId="0"/>
    <xf numFmtId="0" fontId="1" fillId="0" borderId="0"/>
    <xf numFmtId="204" fontId="5" fillId="4" borderId="0"/>
    <xf numFmtId="0" fontId="1" fillId="0" borderId="0"/>
    <xf numFmtId="204" fontId="5" fillId="4" borderId="0"/>
    <xf numFmtId="185" fontId="5" fillId="4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11" fillId="31" borderId="10" applyNumberForma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205" fontId="5" fillId="4" borderId="0" applyBorder="0" applyAlignment="0" applyProtection="0"/>
    <xf numFmtId="206" fontId="5" fillId="4" borderId="0" applyBorder="0" applyAlignment="0" applyProtection="0"/>
    <xf numFmtId="207" fontId="5" fillId="4" borderId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208" fontId="5" fillId="4" borderId="0" applyBorder="0" applyAlignment="0" applyProtection="0"/>
    <xf numFmtId="209" fontId="5" fillId="4" borderId="0" applyBorder="0" applyAlignment="0" applyProtection="0"/>
    <xf numFmtId="210" fontId="5" fillId="4" borderId="0" applyBorder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11" fontId="5" fillId="4" borderId="0" applyBorder="0" applyAlignment="0" applyProtection="0"/>
    <xf numFmtId="212" fontId="5" fillId="4" borderId="0" applyBorder="0" applyAlignment="0" applyProtection="0"/>
    <xf numFmtId="213" fontId="5" fillId="4" borderId="0" applyBorder="0" applyAlignment="0" applyProtection="0"/>
    <xf numFmtId="211" fontId="5" fillId="4" borderId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44" fontId="35" fillId="0" borderId="0" applyFont="0" applyFill="0" applyBorder="0" applyAlignment="0" applyProtection="0"/>
    <xf numFmtId="0" fontId="18" fillId="33" borderId="5" applyNumberFormat="0" applyAlignment="0" applyProtection="0"/>
    <xf numFmtId="3" fontId="5" fillId="4" borderId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85" fontId="36" fillId="4" borderId="0" applyBorder="0" applyAlignment="0" applyProtection="0"/>
    <xf numFmtId="0" fontId="37" fillId="0" borderId="0"/>
    <xf numFmtId="214" fontId="5" fillId="4" borderId="0" applyBorder="0" applyAlignment="0" applyProtection="0"/>
    <xf numFmtId="214" fontId="5" fillId="4" borderId="0" applyBorder="0" applyAlignment="0" applyProtection="0"/>
    <xf numFmtId="0" fontId="38" fillId="0" borderId="0"/>
    <xf numFmtId="185" fontId="39" fillId="4" borderId="0" applyBorder="0" applyAlignment="0" applyProtection="0"/>
    <xf numFmtId="185" fontId="39" fillId="4" borderId="0" applyBorder="0" applyAlignment="0" applyProtection="0"/>
  </cellStyleXfs>
  <cellXfs count="71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0" fontId="1" fillId="0" borderId="0" xfId="2" applyFill="1"/>
    <xf numFmtId="164" fontId="3" fillId="0" borderId="0" xfId="2" applyNumberFormat="1" applyFont="1"/>
    <xf numFmtId="43" fontId="1" fillId="0" borderId="0" xfId="2" applyNumberFormat="1" applyFont="1"/>
    <xf numFmtId="43" fontId="2" fillId="0" borderId="0" xfId="3" applyFont="1"/>
    <xf numFmtId="164" fontId="4" fillId="0" borderId="0" xfId="2" applyNumberFormat="1" applyFont="1"/>
    <xf numFmtId="165" fontId="6" fillId="0" borderId="0" xfId="1" applyFont="1"/>
    <xf numFmtId="0" fontId="4" fillId="0" borderId="0" xfId="2" applyFont="1"/>
    <xf numFmtId="164" fontId="0" fillId="0" borderId="0" xfId="2" applyNumberFormat="1" applyFont="1"/>
    <xf numFmtId="10" fontId="0" fillId="0" borderId="0" xfId="4" applyNumberFormat="1" applyFont="1"/>
    <xf numFmtId="10" fontId="6" fillId="0" borderId="0" xfId="3" applyNumberFormat="1" applyFont="1"/>
    <xf numFmtId="43" fontId="1" fillId="0" borderId="0" xfId="3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43" fontId="1" fillId="0" borderId="0" xfId="2" applyNumberFormat="1"/>
    <xf numFmtId="164" fontId="1" fillId="0" borderId="1" xfId="2" applyNumberFormat="1" applyFont="1" applyBorder="1"/>
    <xf numFmtId="0" fontId="1" fillId="0" borderId="1" xfId="3" applyNumberFormat="1" applyFont="1" applyBorder="1" applyAlignment="1">
      <alignment horizontal="center"/>
    </xf>
    <xf numFmtId="43" fontId="1" fillId="0" borderId="1" xfId="3" applyFont="1" applyBorder="1" applyAlignment="1">
      <alignment horizontal="center"/>
    </xf>
    <xf numFmtId="43" fontId="1" fillId="0" borderId="1" xfId="3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right"/>
    </xf>
    <xf numFmtId="164" fontId="1" fillId="2" borderId="1" xfId="2" applyNumberFormat="1" applyFont="1" applyFill="1" applyBorder="1"/>
    <xf numFmtId="0" fontId="1" fillId="2" borderId="1" xfId="3" applyNumberFormat="1" applyFont="1" applyFill="1" applyBorder="1" applyAlignment="1">
      <alignment horizontal="center"/>
    </xf>
    <xf numFmtId="43" fontId="1" fillId="2" borderId="1" xfId="3" applyFont="1" applyFill="1" applyBorder="1" applyAlignment="1">
      <alignment horizontal="center"/>
    </xf>
    <xf numFmtId="43" fontId="1" fillId="2" borderId="1" xfId="3" applyNumberFormat="1" applyFont="1" applyFill="1" applyBorder="1" applyAlignment="1">
      <alignment horizontal="center"/>
    </xf>
    <xf numFmtId="4" fontId="1" fillId="2" borderId="1" xfId="1" applyNumberFormat="1" applyFont="1" applyFill="1" applyBorder="1" applyAlignment="1">
      <alignment horizontal="right"/>
    </xf>
    <xf numFmtId="164" fontId="1" fillId="0" borderId="1" xfId="2" applyNumberFormat="1" applyBorder="1"/>
    <xf numFmtId="43" fontId="1" fillId="0" borderId="1" xfId="3" applyFont="1" applyBorder="1"/>
    <xf numFmtId="43" fontId="1" fillId="0" borderId="1" xfId="2" applyNumberFormat="1" applyFont="1" applyBorder="1"/>
    <xf numFmtId="43" fontId="0" fillId="0" borderId="1" xfId="3" applyFont="1" applyBorder="1"/>
    <xf numFmtId="43" fontId="1" fillId="0" borderId="1" xfId="2" applyNumberFormat="1" applyBorder="1"/>
    <xf numFmtId="4" fontId="7" fillId="0" borderId="1" xfId="1" applyNumberFormat="1" applyFont="1" applyBorder="1" applyAlignment="1">
      <alignment horizontal="right"/>
    </xf>
    <xf numFmtId="43" fontId="1" fillId="0" borderId="1" xfId="3" applyBorder="1"/>
    <xf numFmtId="43" fontId="8" fillId="0" borderId="1" xfId="3" applyFont="1" applyBorder="1"/>
    <xf numFmtId="43" fontId="1" fillId="0" borderId="1" xfId="3" applyNumberFormat="1" applyFont="1" applyBorder="1"/>
    <xf numFmtId="164" fontId="1" fillId="2" borderId="1" xfId="2" applyNumberFormat="1" applyFill="1" applyBorder="1"/>
    <xf numFmtId="43" fontId="1" fillId="2" borderId="1" xfId="3" applyFill="1" applyBorder="1"/>
    <xf numFmtId="43" fontId="1" fillId="2" borderId="1" xfId="2" applyNumberFormat="1" applyFill="1" applyBorder="1"/>
    <xf numFmtId="4" fontId="7" fillId="2" borderId="1" xfId="1" applyNumberFormat="1" applyFont="1" applyFill="1" applyBorder="1" applyAlignment="1">
      <alignment horizontal="right"/>
    </xf>
    <xf numFmtId="43" fontId="0" fillId="2" borderId="1" xfId="3" applyFont="1" applyFill="1" applyBorder="1"/>
    <xf numFmtId="4" fontId="1" fillId="0" borderId="1" xfId="3" applyNumberFormat="1" applyBorder="1" applyAlignment="1">
      <alignment horizontal="right"/>
    </xf>
    <xf numFmtId="4" fontId="1" fillId="0" borderId="1" xfId="2" applyNumberFormat="1" applyBorder="1" applyAlignment="1">
      <alignment horizontal="right"/>
    </xf>
    <xf numFmtId="4" fontId="1" fillId="2" borderId="1" xfId="2" applyNumberFormat="1" applyFill="1" applyBorder="1"/>
    <xf numFmtId="0" fontId="1" fillId="2" borderId="0" xfId="2" applyFill="1"/>
    <xf numFmtId="164" fontId="1" fillId="3" borderId="1" xfId="2" applyNumberFormat="1" applyFill="1" applyBorder="1"/>
    <xf numFmtId="43" fontId="1" fillId="3" borderId="1" xfId="2" applyNumberFormat="1" applyFill="1" applyBorder="1"/>
    <xf numFmtId="4" fontId="7" fillId="3" borderId="1" xfId="1" applyNumberFormat="1" applyFont="1" applyFill="1" applyBorder="1" applyAlignment="1">
      <alignment horizontal="right"/>
    </xf>
    <xf numFmtId="43" fontId="0" fillId="3" borderId="1" xfId="3" applyFont="1" applyFill="1" applyBorder="1"/>
    <xf numFmtId="43" fontId="1" fillId="3" borderId="1" xfId="3" applyFill="1" applyBorder="1"/>
    <xf numFmtId="0" fontId="1" fillId="3" borderId="0" xfId="2" applyFill="1"/>
    <xf numFmtId="0" fontId="2" fillId="0" borderId="0" xfId="2" applyFont="1"/>
    <xf numFmtId="164" fontId="3" fillId="3" borderId="1" xfId="2" applyNumberFormat="1" applyFont="1" applyFill="1" applyBorder="1"/>
    <xf numFmtId="43" fontId="3" fillId="3" borderId="1" xfId="3" applyNumberFormat="1" applyFont="1" applyFill="1" applyBorder="1"/>
    <xf numFmtId="43" fontId="3" fillId="3" borderId="1" xfId="2" applyNumberFormat="1" applyFont="1" applyFill="1" applyBorder="1"/>
    <xf numFmtId="164" fontId="9" fillId="3" borderId="0" xfId="2" applyNumberFormat="1" applyFont="1" applyFill="1"/>
    <xf numFmtId="164" fontId="1" fillId="3" borderId="0" xfId="2" applyNumberFormat="1" applyFill="1"/>
    <xf numFmtId="43" fontId="1" fillId="3" borderId="0" xfId="2" applyNumberFormat="1" applyFill="1"/>
    <xf numFmtId="166" fontId="1" fillId="3" borderId="0" xfId="2" applyNumberFormat="1" applyFill="1"/>
    <xf numFmtId="43" fontId="0" fillId="3" borderId="0" xfId="3" applyFont="1" applyFill="1"/>
    <xf numFmtId="0" fontId="10" fillId="3" borderId="0" xfId="2" applyFont="1" applyFill="1"/>
    <xf numFmtId="164" fontId="10" fillId="3" borderId="0" xfId="2" applyNumberFormat="1" applyFont="1" applyFill="1"/>
    <xf numFmtId="43" fontId="10" fillId="3" borderId="0" xfId="2" applyNumberFormat="1" applyFont="1" applyFill="1"/>
    <xf numFmtId="43" fontId="10" fillId="3" borderId="0" xfId="3" applyFont="1" applyFill="1"/>
    <xf numFmtId="164" fontId="1" fillId="3" borderId="0" xfId="2" applyNumberFormat="1" applyFont="1" applyFill="1"/>
    <xf numFmtId="43" fontId="1" fillId="3" borderId="0" xfId="2" applyNumberFormat="1" applyFont="1" applyFill="1"/>
    <xf numFmtId="165" fontId="1" fillId="3" borderId="0" xfId="1" applyFont="1" applyFill="1"/>
    <xf numFmtId="164" fontId="3" fillId="0" borderId="0" xfId="2" applyNumberFormat="1" applyFont="1" applyAlignment="1">
      <alignment horizontal="center"/>
    </xf>
  </cellXfs>
  <cellStyles count="862">
    <cellStyle name="? BP" xfId="5"/>
    <cellStyle name="? JY" xfId="6"/>
    <cellStyle name="£ BP" xfId="7"/>
    <cellStyle name="¥ JY" xfId="8"/>
    <cellStyle name="20% - Accent1 10" xfId="9"/>
    <cellStyle name="20% - Accent1 11" xfId="10"/>
    <cellStyle name="20% - Accent1 12" xfId="11"/>
    <cellStyle name="20% - Accent1 2" xfId="12"/>
    <cellStyle name="20% - Accent1 2 2" xfId="13"/>
    <cellStyle name="20% - Accent1 2 3" xfId="14"/>
    <cellStyle name="20% - Accent1 2_situație reabilitare termica - sectorul 1" xfId="15"/>
    <cellStyle name="20% - Accent1 3" xfId="16"/>
    <cellStyle name="20% - Accent1 3 2" xfId="17"/>
    <cellStyle name="20% - Accent1 3 3" xfId="18"/>
    <cellStyle name="20% - Accent1 3_situație reabilitare termica - sectorul 1" xfId="19"/>
    <cellStyle name="20% - Accent1 4" xfId="20"/>
    <cellStyle name="20% - Accent1 4 2" xfId="21"/>
    <cellStyle name="20% - Accent1 4 3" xfId="22"/>
    <cellStyle name="20% - Accent1 4_situație reabilitare termica - sectorul 1" xfId="23"/>
    <cellStyle name="20% - Accent1 5" xfId="24"/>
    <cellStyle name="20% - Accent1 6" xfId="25"/>
    <cellStyle name="20% - Accent1 7" xfId="26"/>
    <cellStyle name="20% - Accent1 8" xfId="27"/>
    <cellStyle name="20% - Accent1 9" xfId="28"/>
    <cellStyle name="20% - Accent2 10" xfId="29"/>
    <cellStyle name="20% - Accent2 11" xfId="30"/>
    <cellStyle name="20% - Accent2 12" xfId="31"/>
    <cellStyle name="20% - Accent2 2" xfId="32"/>
    <cellStyle name="20% - Accent2 2 2" xfId="33"/>
    <cellStyle name="20% - Accent2 2 3" xfId="34"/>
    <cellStyle name="20% - Accent2 2_situație reabilitare termica - sectorul 1" xfId="35"/>
    <cellStyle name="20% - Accent2 3" xfId="36"/>
    <cellStyle name="20% - Accent2 3 2" xfId="37"/>
    <cellStyle name="20% - Accent2 3 3" xfId="38"/>
    <cellStyle name="20% - Accent2 3_situație reabilitare termica - sectorul 1" xfId="39"/>
    <cellStyle name="20% - Accent2 4" xfId="40"/>
    <cellStyle name="20% - Accent2 4 2" xfId="41"/>
    <cellStyle name="20% - Accent2 4 3" xfId="42"/>
    <cellStyle name="20% - Accent2 4_situație reabilitare termica - sectorul 1" xfId="43"/>
    <cellStyle name="20% - Accent2 5" xfId="44"/>
    <cellStyle name="20% - Accent2 6" xfId="45"/>
    <cellStyle name="20% - Accent2 7" xfId="46"/>
    <cellStyle name="20% - Accent2 8" xfId="47"/>
    <cellStyle name="20% - Accent2 9" xfId="48"/>
    <cellStyle name="20% - Accent3 10" xfId="49"/>
    <cellStyle name="20% - Accent3 11" xfId="50"/>
    <cellStyle name="20% - Accent3 12" xfId="51"/>
    <cellStyle name="20% - Accent3 2" xfId="52"/>
    <cellStyle name="20% - Accent3 2 2" xfId="53"/>
    <cellStyle name="20% - Accent3 2 3" xfId="54"/>
    <cellStyle name="20% - Accent3 2_situație reabilitare termica - sectorul 1" xfId="55"/>
    <cellStyle name="20% - Accent3 3" xfId="56"/>
    <cellStyle name="20% - Accent3 3 2" xfId="57"/>
    <cellStyle name="20% - Accent3 3 3" xfId="58"/>
    <cellStyle name="20% - Accent3 3_situație reabilitare termica - sectorul 1" xfId="59"/>
    <cellStyle name="20% - Accent3 4" xfId="60"/>
    <cellStyle name="20% - Accent3 4 2" xfId="61"/>
    <cellStyle name="20% - Accent3 4 3" xfId="62"/>
    <cellStyle name="20% - Accent3 4_situație reabilitare termica - sectorul 1" xfId="63"/>
    <cellStyle name="20% - Accent3 5" xfId="64"/>
    <cellStyle name="20% - Accent3 6" xfId="65"/>
    <cellStyle name="20% - Accent3 7" xfId="66"/>
    <cellStyle name="20% - Accent3 8" xfId="67"/>
    <cellStyle name="20% - Accent3 9" xfId="68"/>
    <cellStyle name="20% - Accent4 10" xfId="69"/>
    <cellStyle name="20% - Accent4 11" xfId="70"/>
    <cellStyle name="20% - Accent4 12" xfId="71"/>
    <cellStyle name="20% - Accent4 2" xfId="72"/>
    <cellStyle name="20% - Accent4 2 2" xfId="73"/>
    <cellStyle name="20% - Accent4 2 3" xfId="74"/>
    <cellStyle name="20% - Accent4 2_situație reabilitare termica - sectorul 1" xfId="75"/>
    <cellStyle name="20% - Accent4 3" xfId="76"/>
    <cellStyle name="20% - Accent4 3 2" xfId="77"/>
    <cellStyle name="20% - Accent4 3 3" xfId="78"/>
    <cellStyle name="20% - Accent4 3_situație reabilitare termica - sectorul 1" xfId="79"/>
    <cellStyle name="20% - Accent4 4" xfId="80"/>
    <cellStyle name="20% - Accent4 4 2" xfId="81"/>
    <cellStyle name="20% - Accent4 4 3" xfId="82"/>
    <cellStyle name="20% - Accent4 4_situație reabilitare termica - sectorul 1" xfId="83"/>
    <cellStyle name="20% - Accent4 5" xfId="84"/>
    <cellStyle name="20% - Accent4 6" xfId="85"/>
    <cellStyle name="20% - Accent4 7" xfId="86"/>
    <cellStyle name="20% - Accent4 8" xfId="87"/>
    <cellStyle name="20% - Accent4 9" xfId="88"/>
    <cellStyle name="20% - Accent5 10" xfId="89"/>
    <cellStyle name="20% - Accent5 11" xfId="90"/>
    <cellStyle name="20% - Accent5 12" xfId="91"/>
    <cellStyle name="20% - Accent5 2" xfId="92"/>
    <cellStyle name="20% - Accent5 2 2" xfId="93"/>
    <cellStyle name="20% - Accent5 2 3" xfId="94"/>
    <cellStyle name="20% - Accent5 2_situație reabilitare termica - sectorul 1" xfId="95"/>
    <cellStyle name="20% - Accent5 3" xfId="96"/>
    <cellStyle name="20% - Accent5 3 2" xfId="97"/>
    <cellStyle name="20% - Accent5 3 3" xfId="98"/>
    <cellStyle name="20% - Accent5 3_situație reabilitare termica - sectorul 1" xfId="99"/>
    <cellStyle name="20% - Accent5 4" xfId="100"/>
    <cellStyle name="20% - Accent5 4 2" xfId="101"/>
    <cellStyle name="20% - Accent5 4 3" xfId="102"/>
    <cellStyle name="20% - Accent5 4_situație reabilitare termica - sectorul 1" xfId="103"/>
    <cellStyle name="20% - Accent5 5" xfId="104"/>
    <cellStyle name="20% - Accent5 6" xfId="105"/>
    <cellStyle name="20% - Accent5 7" xfId="106"/>
    <cellStyle name="20% - Accent5 8" xfId="107"/>
    <cellStyle name="20% - Accent5 9" xfId="108"/>
    <cellStyle name="20% - Accent6 10" xfId="109"/>
    <cellStyle name="20% - Accent6 11" xfId="110"/>
    <cellStyle name="20% - Accent6 12" xfId="111"/>
    <cellStyle name="20% - Accent6 2" xfId="112"/>
    <cellStyle name="20% - Accent6 2 2" xfId="113"/>
    <cellStyle name="20% - Accent6 2 3" xfId="114"/>
    <cellStyle name="20% - Accent6 2_situație reabilitare termica - sectorul 1" xfId="115"/>
    <cellStyle name="20% - Accent6 3" xfId="116"/>
    <cellStyle name="20% - Accent6 3 2" xfId="117"/>
    <cellStyle name="20% - Accent6 3 3" xfId="118"/>
    <cellStyle name="20% - Accent6 3_situație reabilitare termica - sectorul 1" xfId="119"/>
    <cellStyle name="20% - Accent6 4" xfId="120"/>
    <cellStyle name="20% - Accent6 4 2" xfId="121"/>
    <cellStyle name="20% - Accent6 4 3" xfId="122"/>
    <cellStyle name="20% - Accent6 4_situație reabilitare termica - sectorul 1" xfId="123"/>
    <cellStyle name="20% - Accent6 5" xfId="124"/>
    <cellStyle name="20% - Accent6 6" xfId="125"/>
    <cellStyle name="20% - Accent6 7" xfId="126"/>
    <cellStyle name="20% - Accent6 8" xfId="127"/>
    <cellStyle name="20% - Accent6 9" xfId="128"/>
    <cellStyle name="40% - Accent1 10" xfId="129"/>
    <cellStyle name="40% - Accent1 11" xfId="130"/>
    <cellStyle name="40% - Accent1 12" xfId="131"/>
    <cellStyle name="40% - Accent1 2" xfId="132"/>
    <cellStyle name="40% - Accent1 2 2" xfId="133"/>
    <cellStyle name="40% - Accent1 2 3" xfId="134"/>
    <cellStyle name="40% - Accent1 2_situație reabilitare termica - sectorul 1" xfId="135"/>
    <cellStyle name="40% - Accent1 3" xfId="136"/>
    <cellStyle name="40% - Accent1 3 2" xfId="137"/>
    <cellStyle name="40% - Accent1 3 3" xfId="138"/>
    <cellStyle name="40% - Accent1 3_situație reabilitare termica - sectorul 1" xfId="139"/>
    <cellStyle name="40% - Accent1 4" xfId="140"/>
    <cellStyle name="40% - Accent1 4 2" xfId="141"/>
    <cellStyle name="40% - Accent1 4 3" xfId="142"/>
    <cellStyle name="40% - Accent1 4_situație reabilitare termica - sectorul 1" xfId="143"/>
    <cellStyle name="40% - Accent1 5" xfId="144"/>
    <cellStyle name="40% - Accent1 6" xfId="145"/>
    <cellStyle name="40% - Accent1 7" xfId="146"/>
    <cellStyle name="40% - Accent1 8" xfId="147"/>
    <cellStyle name="40% - Accent1 9" xfId="148"/>
    <cellStyle name="40% - Accent2 10" xfId="149"/>
    <cellStyle name="40% - Accent2 11" xfId="150"/>
    <cellStyle name="40% - Accent2 12" xfId="151"/>
    <cellStyle name="40% - Accent2 2" xfId="152"/>
    <cellStyle name="40% - Accent2 2 2" xfId="153"/>
    <cellStyle name="40% - Accent2 2 3" xfId="154"/>
    <cellStyle name="40% - Accent2 2_situație reabilitare termica - sectorul 1" xfId="155"/>
    <cellStyle name="40% - Accent2 3" xfId="156"/>
    <cellStyle name="40% - Accent2 3 2" xfId="157"/>
    <cellStyle name="40% - Accent2 3 3" xfId="158"/>
    <cellStyle name="40% - Accent2 3_situație reabilitare termica - sectorul 1" xfId="159"/>
    <cellStyle name="40% - Accent2 4" xfId="160"/>
    <cellStyle name="40% - Accent2 4 2" xfId="161"/>
    <cellStyle name="40% - Accent2 4 3" xfId="162"/>
    <cellStyle name="40% - Accent2 4_situație reabilitare termica - sectorul 1" xfId="163"/>
    <cellStyle name="40% - Accent2 5" xfId="164"/>
    <cellStyle name="40% - Accent2 6" xfId="165"/>
    <cellStyle name="40% - Accent2 7" xfId="166"/>
    <cellStyle name="40% - Accent2 8" xfId="167"/>
    <cellStyle name="40% - Accent2 9" xfId="168"/>
    <cellStyle name="40% - Accent3 10" xfId="169"/>
    <cellStyle name="40% - Accent3 11" xfId="170"/>
    <cellStyle name="40% - Accent3 12" xfId="171"/>
    <cellStyle name="40% - Accent3 2" xfId="172"/>
    <cellStyle name="40% - Accent3 2 2" xfId="173"/>
    <cellStyle name="40% - Accent3 2 3" xfId="174"/>
    <cellStyle name="40% - Accent3 2_situație reabilitare termica - sectorul 1" xfId="175"/>
    <cellStyle name="40% - Accent3 3" xfId="176"/>
    <cellStyle name="40% - Accent3 3 2" xfId="177"/>
    <cellStyle name="40% - Accent3 3 3" xfId="178"/>
    <cellStyle name="40% - Accent3 3_situație reabilitare termica - sectorul 1" xfId="179"/>
    <cellStyle name="40% - Accent3 4" xfId="180"/>
    <cellStyle name="40% - Accent3 4 2" xfId="181"/>
    <cellStyle name="40% - Accent3 4 3" xfId="182"/>
    <cellStyle name="40% - Accent3 4_situație reabilitare termica - sectorul 1" xfId="183"/>
    <cellStyle name="40% - Accent3 5" xfId="184"/>
    <cellStyle name="40% - Accent3 6" xfId="185"/>
    <cellStyle name="40% - Accent3 7" xfId="186"/>
    <cellStyle name="40% - Accent3 8" xfId="187"/>
    <cellStyle name="40% - Accent3 9" xfId="188"/>
    <cellStyle name="40% - Accent4 10" xfId="189"/>
    <cellStyle name="40% - Accent4 11" xfId="190"/>
    <cellStyle name="40% - Accent4 12" xfId="191"/>
    <cellStyle name="40% - Accent4 2" xfId="192"/>
    <cellStyle name="40% - Accent4 2 2" xfId="193"/>
    <cellStyle name="40% - Accent4 2 3" xfId="194"/>
    <cellStyle name="40% - Accent4 2_situație reabilitare termica - sectorul 1" xfId="195"/>
    <cellStyle name="40% - Accent4 3" xfId="196"/>
    <cellStyle name="40% - Accent4 3 2" xfId="197"/>
    <cellStyle name="40% - Accent4 3 3" xfId="198"/>
    <cellStyle name="40% - Accent4 3_situație reabilitare termica - sectorul 1" xfId="199"/>
    <cellStyle name="40% - Accent4 4" xfId="200"/>
    <cellStyle name="40% - Accent4 4 2" xfId="201"/>
    <cellStyle name="40% - Accent4 4 3" xfId="202"/>
    <cellStyle name="40% - Accent4 4_situație reabilitare termica - sectorul 1" xfId="203"/>
    <cellStyle name="40% - Accent4 5" xfId="204"/>
    <cellStyle name="40% - Accent4 6" xfId="205"/>
    <cellStyle name="40% - Accent4 7" xfId="206"/>
    <cellStyle name="40% - Accent4 8" xfId="207"/>
    <cellStyle name="40% - Accent4 9" xfId="208"/>
    <cellStyle name="40% - Accent5 10" xfId="209"/>
    <cellStyle name="40% - Accent5 11" xfId="210"/>
    <cellStyle name="40% - Accent5 12" xfId="211"/>
    <cellStyle name="40% - Accent5 2" xfId="212"/>
    <cellStyle name="40% - Accent5 2 2" xfId="213"/>
    <cellStyle name="40% - Accent5 2 3" xfId="214"/>
    <cellStyle name="40% - Accent5 2_situație reabilitare termica - sectorul 1" xfId="215"/>
    <cellStyle name="40% - Accent5 3" xfId="216"/>
    <cellStyle name="40% - Accent5 3 2" xfId="217"/>
    <cellStyle name="40% - Accent5 3 3" xfId="218"/>
    <cellStyle name="40% - Accent5 3_situație reabilitare termica - sectorul 1" xfId="219"/>
    <cellStyle name="40% - Accent5 4" xfId="220"/>
    <cellStyle name="40% - Accent5 4 2" xfId="221"/>
    <cellStyle name="40% - Accent5 4 3" xfId="222"/>
    <cellStyle name="40% - Accent5 4_situație reabilitare termica - sectorul 1" xfId="223"/>
    <cellStyle name="40% - Accent5 5" xfId="224"/>
    <cellStyle name="40% - Accent5 6" xfId="225"/>
    <cellStyle name="40% - Accent5 7" xfId="226"/>
    <cellStyle name="40% - Accent5 8" xfId="227"/>
    <cellStyle name="40% - Accent5 9" xfId="228"/>
    <cellStyle name="40% - Accent6 10" xfId="229"/>
    <cellStyle name="40% - Accent6 11" xfId="230"/>
    <cellStyle name="40% - Accent6 12" xfId="231"/>
    <cellStyle name="40% - Accent6 2" xfId="232"/>
    <cellStyle name="40% - Accent6 2 2" xfId="233"/>
    <cellStyle name="40% - Accent6 2 3" xfId="234"/>
    <cellStyle name="40% - Accent6 2_situație reabilitare termica - sectorul 1" xfId="235"/>
    <cellStyle name="40% - Accent6 3" xfId="236"/>
    <cellStyle name="40% - Accent6 3 2" xfId="237"/>
    <cellStyle name="40% - Accent6 3 3" xfId="238"/>
    <cellStyle name="40% - Accent6 3_situație reabilitare termica - sectorul 1" xfId="239"/>
    <cellStyle name="40% - Accent6 4" xfId="240"/>
    <cellStyle name="40% - Accent6 4 2" xfId="241"/>
    <cellStyle name="40% - Accent6 4 3" xfId="242"/>
    <cellStyle name="40% - Accent6 4_situație reabilitare termica - sectorul 1" xfId="243"/>
    <cellStyle name="40% - Accent6 5" xfId="244"/>
    <cellStyle name="40% - Accent6 6" xfId="245"/>
    <cellStyle name="40% - Accent6 7" xfId="246"/>
    <cellStyle name="40% - Accent6 8" xfId="247"/>
    <cellStyle name="40% - Accent6 9" xfId="248"/>
    <cellStyle name="60% - Accent1 10" xfId="249"/>
    <cellStyle name="60% - Accent1 11" xfId="250"/>
    <cellStyle name="60% - Accent1 12" xfId="251"/>
    <cellStyle name="60% - Accent1 2" xfId="252"/>
    <cellStyle name="60% - Accent1 2 2" xfId="253"/>
    <cellStyle name="60% - Accent1 2 3" xfId="254"/>
    <cellStyle name="60% - Accent1 3" xfId="255"/>
    <cellStyle name="60% - Accent1 3 2" xfId="256"/>
    <cellStyle name="60% - Accent1 3 3" xfId="257"/>
    <cellStyle name="60% - Accent1 4" xfId="258"/>
    <cellStyle name="60% - Accent1 4 2" xfId="259"/>
    <cellStyle name="60% - Accent1 4 3" xfId="260"/>
    <cellStyle name="60% - Accent1 5" xfId="261"/>
    <cellStyle name="60% - Accent1 6" xfId="262"/>
    <cellStyle name="60% - Accent1 7" xfId="263"/>
    <cellStyle name="60% - Accent1 8" xfId="264"/>
    <cellStyle name="60% - Accent1 9" xfId="265"/>
    <cellStyle name="60% - Accent2 10" xfId="266"/>
    <cellStyle name="60% - Accent2 11" xfId="267"/>
    <cellStyle name="60% - Accent2 12" xfId="268"/>
    <cellStyle name="60% - Accent2 2" xfId="269"/>
    <cellStyle name="60% - Accent2 2 2" xfId="270"/>
    <cellStyle name="60% - Accent2 2 3" xfId="271"/>
    <cellStyle name="60% - Accent2 3" xfId="272"/>
    <cellStyle name="60% - Accent2 3 2" xfId="273"/>
    <cellStyle name="60% - Accent2 3 3" xfId="274"/>
    <cellStyle name="60% - Accent2 4" xfId="275"/>
    <cellStyle name="60% - Accent2 4 2" xfId="276"/>
    <cellStyle name="60% - Accent2 4 3" xfId="277"/>
    <cellStyle name="60% - Accent2 5" xfId="278"/>
    <cellStyle name="60% - Accent2 6" xfId="279"/>
    <cellStyle name="60% - Accent2 7" xfId="280"/>
    <cellStyle name="60% - Accent2 8" xfId="281"/>
    <cellStyle name="60% - Accent2 9" xfId="282"/>
    <cellStyle name="60% - Accent3 10" xfId="283"/>
    <cellStyle name="60% - Accent3 11" xfId="284"/>
    <cellStyle name="60% - Accent3 12" xfId="285"/>
    <cellStyle name="60% - Accent3 2" xfId="286"/>
    <cellStyle name="60% - Accent3 2 2" xfId="287"/>
    <cellStyle name="60% - Accent3 2 3" xfId="288"/>
    <cellStyle name="60% - Accent3 3" xfId="289"/>
    <cellStyle name="60% - Accent3 3 2" xfId="290"/>
    <cellStyle name="60% - Accent3 3 3" xfId="291"/>
    <cellStyle name="60% - Accent3 4" xfId="292"/>
    <cellStyle name="60% - Accent3 4 2" xfId="293"/>
    <cellStyle name="60% - Accent3 4 3" xfId="294"/>
    <cellStyle name="60% - Accent3 5" xfId="295"/>
    <cellStyle name="60% - Accent3 6" xfId="296"/>
    <cellStyle name="60% - Accent3 7" xfId="297"/>
    <cellStyle name="60% - Accent3 8" xfId="298"/>
    <cellStyle name="60% - Accent3 9" xfId="299"/>
    <cellStyle name="60% - Accent4 10" xfId="300"/>
    <cellStyle name="60% - Accent4 11" xfId="301"/>
    <cellStyle name="60% - Accent4 12" xfId="302"/>
    <cellStyle name="60% - Accent4 2" xfId="303"/>
    <cellStyle name="60% - Accent4 2 2" xfId="304"/>
    <cellStyle name="60% - Accent4 2 3" xfId="305"/>
    <cellStyle name="60% - Accent4 3" xfId="306"/>
    <cellStyle name="60% - Accent4 3 2" xfId="307"/>
    <cellStyle name="60% - Accent4 3 3" xfId="308"/>
    <cellStyle name="60% - Accent4 4" xfId="309"/>
    <cellStyle name="60% - Accent4 4 2" xfId="310"/>
    <cellStyle name="60% - Accent4 4 3" xfId="311"/>
    <cellStyle name="60% - Accent4 5" xfId="312"/>
    <cellStyle name="60% - Accent4 6" xfId="313"/>
    <cellStyle name="60% - Accent4 7" xfId="314"/>
    <cellStyle name="60% - Accent4 8" xfId="315"/>
    <cellStyle name="60% - Accent4 9" xfId="316"/>
    <cellStyle name="60% - Accent5 10" xfId="317"/>
    <cellStyle name="60% - Accent5 11" xfId="318"/>
    <cellStyle name="60% - Accent5 12" xfId="319"/>
    <cellStyle name="60% - Accent5 2" xfId="320"/>
    <cellStyle name="60% - Accent5 2 2" xfId="321"/>
    <cellStyle name="60% - Accent5 2 3" xfId="322"/>
    <cellStyle name="60% - Accent5 3" xfId="323"/>
    <cellStyle name="60% - Accent5 3 2" xfId="324"/>
    <cellStyle name="60% - Accent5 3 3" xfId="325"/>
    <cellStyle name="60% - Accent5 4" xfId="326"/>
    <cellStyle name="60% - Accent5 4 2" xfId="327"/>
    <cellStyle name="60% - Accent5 4 3" xfId="328"/>
    <cellStyle name="60% - Accent5 5" xfId="329"/>
    <cellStyle name="60% - Accent5 6" xfId="330"/>
    <cellStyle name="60% - Accent5 7" xfId="331"/>
    <cellStyle name="60% - Accent5 8" xfId="332"/>
    <cellStyle name="60% - Accent5 9" xfId="333"/>
    <cellStyle name="60% - Accent6 10" xfId="334"/>
    <cellStyle name="60% - Accent6 11" xfId="335"/>
    <cellStyle name="60% - Accent6 12" xfId="336"/>
    <cellStyle name="60% - Accent6 2" xfId="337"/>
    <cellStyle name="60% - Accent6 2 2" xfId="338"/>
    <cellStyle name="60% - Accent6 2 3" xfId="339"/>
    <cellStyle name="60% - Accent6 3" xfId="340"/>
    <cellStyle name="60% - Accent6 3 2" xfId="341"/>
    <cellStyle name="60% - Accent6 3 3" xfId="342"/>
    <cellStyle name="60% - Accent6 4" xfId="343"/>
    <cellStyle name="60% - Accent6 4 2" xfId="344"/>
    <cellStyle name="60% - Accent6 4 3" xfId="345"/>
    <cellStyle name="60% - Accent6 5" xfId="346"/>
    <cellStyle name="60% - Accent6 6" xfId="347"/>
    <cellStyle name="60% - Accent6 7" xfId="348"/>
    <cellStyle name="60% - Accent6 8" xfId="349"/>
    <cellStyle name="60% - Accent6 9" xfId="350"/>
    <cellStyle name="Accent1 10" xfId="351"/>
    <cellStyle name="Accent1 11" xfId="352"/>
    <cellStyle name="Accent1 12" xfId="353"/>
    <cellStyle name="Accent1 2" xfId="354"/>
    <cellStyle name="Accent1 2 2" xfId="355"/>
    <cellStyle name="Accent1 2 3" xfId="356"/>
    <cellStyle name="Accent1 3" xfId="357"/>
    <cellStyle name="Accent1 3 2" xfId="358"/>
    <cellStyle name="Accent1 3 3" xfId="359"/>
    <cellStyle name="Accent1 4" xfId="360"/>
    <cellStyle name="Accent1 4 2" xfId="361"/>
    <cellStyle name="Accent1 4 3" xfId="362"/>
    <cellStyle name="Accent1 5" xfId="363"/>
    <cellStyle name="Accent1 6" xfId="364"/>
    <cellStyle name="Accent1 7" xfId="365"/>
    <cellStyle name="Accent1 8" xfId="366"/>
    <cellStyle name="Accent1 9" xfId="367"/>
    <cellStyle name="Accent2 10" xfId="368"/>
    <cellStyle name="Accent2 11" xfId="369"/>
    <cellStyle name="Accent2 12" xfId="370"/>
    <cellStyle name="Accent2 2" xfId="371"/>
    <cellStyle name="Accent2 2 2" xfId="372"/>
    <cellStyle name="Accent2 2 3" xfId="373"/>
    <cellStyle name="Accent2 3" xfId="374"/>
    <cellStyle name="Accent2 3 2" xfId="375"/>
    <cellStyle name="Accent2 3 3" xfId="376"/>
    <cellStyle name="Accent2 4" xfId="377"/>
    <cellStyle name="Accent2 4 2" xfId="378"/>
    <cellStyle name="Accent2 4 3" xfId="379"/>
    <cellStyle name="Accent2 5" xfId="380"/>
    <cellStyle name="Accent2 6" xfId="381"/>
    <cellStyle name="Accent2 7" xfId="382"/>
    <cellStyle name="Accent2 8" xfId="383"/>
    <cellStyle name="Accent2 9" xfId="384"/>
    <cellStyle name="Accent3 10" xfId="385"/>
    <cellStyle name="Accent3 11" xfId="386"/>
    <cellStyle name="Accent3 12" xfId="387"/>
    <cellStyle name="Accent3 2" xfId="388"/>
    <cellStyle name="Accent3 2 2" xfId="389"/>
    <cellStyle name="Accent3 2 3" xfId="390"/>
    <cellStyle name="Accent3 3" xfId="391"/>
    <cellStyle name="Accent3 3 2" xfId="392"/>
    <cellStyle name="Accent3 3 3" xfId="393"/>
    <cellStyle name="Accent3 4" xfId="394"/>
    <cellStyle name="Accent3 4 2" xfId="395"/>
    <cellStyle name="Accent3 4 3" xfId="396"/>
    <cellStyle name="Accent3 5" xfId="397"/>
    <cellStyle name="Accent3 6" xfId="398"/>
    <cellStyle name="Accent3 7" xfId="399"/>
    <cellStyle name="Accent3 8" xfId="400"/>
    <cellStyle name="Accent3 9" xfId="401"/>
    <cellStyle name="Accent4 10" xfId="402"/>
    <cellStyle name="Accent4 11" xfId="403"/>
    <cellStyle name="Accent4 12" xfId="404"/>
    <cellStyle name="Accent4 2" xfId="405"/>
    <cellStyle name="Accent4 2 2" xfId="406"/>
    <cellStyle name="Accent4 2 3" xfId="407"/>
    <cellStyle name="Accent4 3" xfId="408"/>
    <cellStyle name="Accent4 3 2" xfId="409"/>
    <cellStyle name="Accent4 3 3" xfId="410"/>
    <cellStyle name="Accent4 4" xfId="411"/>
    <cellStyle name="Accent4 4 2" xfId="412"/>
    <cellStyle name="Accent4 4 3" xfId="413"/>
    <cellStyle name="Accent4 5" xfId="414"/>
    <cellStyle name="Accent4 6" xfId="415"/>
    <cellStyle name="Accent4 7" xfId="416"/>
    <cellStyle name="Accent4 8" xfId="417"/>
    <cellStyle name="Accent4 9" xfId="418"/>
    <cellStyle name="Accent5 10" xfId="419"/>
    <cellStyle name="Accent5 11" xfId="420"/>
    <cellStyle name="Accent5 12" xfId="421"/>
    <cellStyle name="Accent5 2" xfId="422"/>
    <cellStyle name="Accent5 2 2" xfId="423"/>
    <cellStyle name="Accent5 2 3" xfId="424"/>
    <cellStyle name="Accent5 3" xfId="425"/>
    <cellStyle name="Accent5 3 2" xfId="426"/>
    <cellStyle name="Accent5 3 3" xfId="427"/>
    <cellStyle name="Accent5 4" xfId="428"/>
    <cellStyle name="Accent5 4 2" xfId="429"/>
    <cellStyle name="Accent5 4 3" xfId="430"/>
    <cellStyle name="Accent5 5" xfId="431"/>
    <cellStyle name="Accent5 6" xfId="432"/>
    <cellStyle name="Accent5 7" xfId="433"/>
    <cellStyle name="Accent5 8" xfId="434"/>
    <cellStyle name="Accent5 9" xfId="435"/>
    <cellStyle name="Accent6 10" xfId="436"/>
    <cellStyle name="Accent6 11" xfId="437"/>
    <cellStyle name="Accent6 12" xfId="438"/>
    <cellStyle name="Accent6 2" xfId="439"/>
    <cellStyle name="Accent6 2 2" xfId="440"/>
    <cellStyle name="Accent6 2 3" xfId="441"/>
    <cellStyle name="Accent6 3" xfId="442"/>
    <cellStyle name="Accent6 3 2" xfId="443"/>
    <cellStyle name="Accent6 3 3" xfId="444"/>
    <cellStyle name="Accent6 4" xfId="445"/>
    <cellStyle name="Accent6 4 2" xfId="446"/>
    <cellStyle name="Accent6 4 3" xfId="447"/>
    <cellStyle name="Accent6 5" xfId="448"/>
    <cellStyle name="Accent6 6" xfId="449"/>
    <cellStyle name="Accent6 7" xfId="450"/>
    <cellStyle name="Accent6 8" xfId="451"/>
    <cellStyle name="Accent6 9" xfId="452"/>
    <cellStyle name="Bad 10" xfId="453"/>
    <cellStyle name="Bad 11" xfId="454"/>
    <cellStyle name="Bad 12" xfId="455"/>
    <cellStyle name="Bad 2" xfId="456"/>
    <cellStyle name="Bad 2 2" xfId="457"/>
    <cellStyle name="Bad 2 3" xfId="458"/>
    <cellStyle name="Bad 3" xfId="459"/>
    <cellStyle name="Bad 3 2" xfId="460"/>
    <cellStyle name="Bad 3 3" xfId="461"/>
    <cellStyle name="Bad 4" xfId="462"/>
    <cellStyle name="Bad 4 2" xfId="463"/>
    <cellStyle name="Bad 4 3" xfId="464"/>
    <cellStyle name="Bad 5" xfId="465"/>
    <cellStyle name="Bad 6" xfId="466"/>
    <cellStyle name="Bad 7" xfId="467"/>
    <cellStyle name="Bad 8" xfId="468"/>
    <cellStyle name="Bad 9" xfId="469"/>
    <cellStyle name="Blank [$]" xfId="470"/>
    <cellStyle name="Blank [%]" xfId="471"/>
    <cellStyle name="Blank [,]" xfId="472"/>
    <cellStyle name="Blank [1$]" xfId="473"/>
    <cellStyle name="Blank [1%]" xfId="474"/>
    <cellStyle name="Blank [1,]" xfId="475"/>
    <cellStyle name="Blank [2$]" xfId="476"/>
    <cellStyle name="Blank [2%]" xfId="477"/>
    <cellStyle name="Blank [2,]" xfId="478"/>
    <cellStyle name="Blank [3$]" xfId="479"/>
    <cellStyle name="Blank [3%]" xfId="480"/>
    <cellStyle name="Blank [3,]" xfId="481"/>
    <cellStyle name="Blank [D-M-Y]" xfId="482"/>
    <cellStyle name="Blank [K,]" xfId="483"/>
    <cellStyle name="Blank[,]" xfId="484"/>
    <cellStyle name="Bold/Border" xfId="485"/>
    <cellStyle name="Bullet" xfId="486"/>
    <cellStyle name="Bun" xfId="487"/>
    <cellStyle name="Calcul" xfId="488"/>
    <cellStyle name="Calculation 10" xfId="489"/>
    <cellStyle name="Calculation 11" xfId="490"/>
    <cellStyle name="Calculation 12" xfId="491"/>
    <cellStyle name="Calculation 2" xfId="492"/>
    <cellStyle name="Calculation 2 2" xfId="493"/>
    <cellStyle name="Calculation 2 3" xfId="494"/>
    <cellStyle name="Calculation 3" xfId="495"/>
    <cellStyle name="Calculation 3 2" xfId="496"/>
    <cellStyle name="Calculation 3 3" xfId="497"/>
    <cellStyle name="Calculation 4" xfId="498"/>
    <cellStyle name="Calculation 4 2" xfId="499"/>
    <cellStyle name="Calculation 4 3" xfId="500"/>
    <cellStyle name="Calculation 5" xfId="501"/>
    <cellStyle name="Calculation 6" xfId="502"/>
    <cellStyle name="Calculation 7" xfId="503"/>
    <cellStyle name="Calculation 8" xfId="504"/>
    <cellStyle name="Calculation 9" xfId="505"/>
    <cellStyle name="Celulă legată" xfId="506"/>
    <cellStyle name="Check Cell 10" xfId="507"/>
    <cellStyle name="Check Cell 11" xfId="508"/>
    <cellStyle name="Check Cell 12" xfId="509"/>
    <cellStyle name="Check Cell 2" xfId="510"/>
    <cellStyle name="Check Cell 2 2" xfId="511"/>
    <cellStyle name="Check Cell 2 3" xfId="512"/>
    <cellStyle name="Check Cell 3" xfId="513"/>
    <cellStyle name="Check Cell 3 2" xfId="514"/>
    <cellStyle name="Check Cell 3 3" xfId="515"/>
    <cellStyle name="Check Cell 4" xfId="516"/>
    <cellStyle name="Check Cell 4 2" xfId="517"/>
    <cellStyle name="Check Cell 4 3" xfId="518"/>
    <cellStyle name="Check Cell 5" xfId="519"/>
    <cellStyle name="Check Cell 6" xfId="520"/>
    <cellStyle name="Check Cell 7" xfId="521"/>
    <cellStyle name="Check Cell 8" xfId="522"/>
    <cellStyle name="Check Cell 9" xfId="523"/>
    <cellStyle name="Comma" xfId="1" builtinId="3"/>
    <cellStyle name="Comma  - Style1" xfId="524"/>
    <cellStyle name="Comma  - Style2" xfId="525"/>
    <cellStyle name="Comma  - Style3" xfId="526"/>
    <cellStyle name="Comma  - Style4" xfId="527"/>
    <cellStyle name="Comma  - Style5" xfId="528"/>
    <cellStyle name="Comma  - Style6" xfId="529"/>
    <cellStyle name="Comma  - Style7" xfId="530"/>
    <cellStyle name="Comma  - Style8" xfId="531"/>
    <cellStyle name="Comma [1]" xfId="532"/>
    <cellStyle name="Comma [2]" xfId="533"/>
    <cellStyle name="Comma [3]" xfId="534"/>
    <cellStyle name="Comma 2" xfId="535"/>
    <cellStyle name="Comma 3" xfId="536"/>
    <cellStyle name="Comma 3 2" xfId="537"/>
    <cellStyle name="Comma 4" xfId="538"/>
    <cellStyle name="Comma 5" xfId="539"/>
    <cellStyle name="Comma 5 2" xfId="540"/>
    <cellStyle name="Comma 5 2 2" xfId="3"/>
    <cellStyle name="Comma 6" xfId="541"/>
    <cellStyle name="Comma 7" xfId="542"/>
    <cellStyle name="Currency [1]" xfId="543"/>
    <cellStyle name="Currency [2]" xfId="544"/>
    <cellStyle name="Currency [3]" xfId="545"/>
    <cellStyle name="Dash" xfId="546"/>
    <cellStyle name="Date" xfId="547"/>
    <cellStyle name="Date [D-M-Y]" xfId="548"/>
    <cellStyle name="Date [M/D/Y]" xfId="549"/>
    <cellStyle name="Date [M/Y]" xfId="550"/>
    <cellStyle name="Date [M-Y]" xfId="551"/>
    <cellStyle name="Date_Evolutie 2003-2007 pt raport 2006" xfId="552"/>
    <cellStyle name="Eronat" xfId="553"/>
    <cellStyle name="Euro" xfId="554"/>
    <cellStyle name="Explanatory Text 10" xfId="555"/>
    <cellStyle name="Explanatory Text 11" xfId="556"/>
    <cellStyle name="Explanatory Text 12" xfId="557"/>
    <cellStyle name="Explanatory Text 2" xfId="558"/>
    <cellStyle name="Explanatory Text 2 2" xfId="559"/>
    <cellStyle name="Explanatory Text 2 3" xfId="560"/>
    <cellStyle name="Explanatory Text 3" xfId="561"/>
    <cellStyle name="Explanatory Text 3 2" xfId="562"/>
    <cellStyle name="Explanatory Text 3 3" xfId="563"/>
    <cellStyle name="Explanatory Text 4" xfId="564"/>
    <cellStyle name="Explanatory Text 4 2" xfId="565"/>
    <cellStyle name="Explanatory Text 4 3" xfId="566"/>
    <cellStyle name="Explanatory Text 5" xfId="567"/>
    <cellStyle name="Explanatory Text 6" xfId="568"/>
    <cellStyle name="Explanatory Text 7" xfId="569"/>
    <cellStyle name="Explanatory Text 8" xfId="570"/>
    <cellStyle name="Explanatory Text 9" xfId="571"/>
    <cellStyle name="Fraction" xfId="572"/>
    <cellStyle name="Fraction [8]" xfId="573"/>
    <cellStyle name="Fraction [Bl]" xfId="574"/>
    <cellStyle name="Fraction_Evolutie 2003-2007 pt raport 2006" xfId="575"/>
    <cellStyle name="Good 10" xfId="576"/>
    <cellStyle name="Good 11" xfId="577"/>
    <cellStyle name="Good 12" xfId="578"/>
    <cellStyle name="Good 2" xfId="579"/>
    <cellStyle name="Good 2 2" xfId="580"/>
    <cellStyle name="Good 2 3" xfId="581"/>
    <cellStyle name="Good 3" xfId="582"/>
    <cellStyle name="Good 3 2" xfId="583"/>
    <cellStyle name="Good 3 3" xfId="584"/>
    <cellStyle name="Good 4" xfId="585"/>
    <cellStyle name="Good 4 2" xfId="586"/>
    <cellStyle name="Good 4 3" xfId="587"/>
    <cellStyle name="Good 5" xfId="588"/>
    <cellStyle name="Good 6" xfId="589"/>
    <cellStyle name="Good 7" xfId="590"/>
    <cellStyle name="Good 8" xfId="591"/>
    <cellStyle name="Good 9" xfId="592"/>
    <cellStyle name="Heading 1 10" xfId="593"/>
    <cellStyle name="Heading 1 11" xfId="594"/>
    <cellStyle name="Heading 1 12" xfId="595"/>
    <cellStyle name="Heading 1 2" xfId="596"/>
    <cellStyle name="Heading 1 2 2" xfId="597"/>
    <cellStyle name="Heading 1 2 3" xfId="598"/>
    <cellStyle name="Heading 1 3" xfId="599"/>
    <cellStyle name="Heading 1 3 2" xfId="600"/>
    <cellStyle name="Heading 1 3 3" xfId="601"/>
    <cellStyle name="Heading 1 4" xfId="602"/>
    <cellStyle name="Heading 1 4 2" xfId="603"/>
    <cellStyle name="Heading 1 4 3" xfId="604"/>
    <cellStyle name="Heading 1 5" xfId="605"/>
    <cellStyle name="Heading 1 6" xfId="606"/>
    <cellStyle name="Heading 1 7" xfId="607"/>
    <cellStyle name="Heading 1 8" xfId="608"/>
    <cellStyle name="Heading 1 9" xfId="609"/>
    <cellStyle name="Heading 2 10" xfId="610"/>
    <cellStyle name="Heading 2 11" xfId="611"/>
    <cellStyle name="Heading 2 12" xfId="612"/>
    <cellStyle name="Heading 2 2" xfId="613"/>
    <cellStyle name="Heading 2 2 2" xfId="614"/>
    <cellStyle name="Heading 2 2 3" xfId="615"/>
    <cellStyle name="Heading 2 3" xfId="616"/>
    <cellStyle name="Heading 2 3 2" xfId="617"/>
    <cellStyle name="Heading 2 3 3" xfId="618"/>
    <cellStyle name="Heading 2 4" xfId="619"/>
    <cellStyle name="Heading 2 4 2" xfId="620"/>
    <cellStyle name="Heading 2 4 3" xfId="621"/>
    <cellStyle name="Heading 2 5" xfId="622"/>
    <cellStyle name="Heading 2 6" xfId="623"/>
    <cellStyle name="Heading 2 7" xfId="624"/>
    <cellStyle name="Heading 2 8" xfId="625"/>
    <cellStyle name="Heading 2 9" xfId="626"/>
    <cellStyle name="Heading 3 10" xfId="627"/>
    <cellStyle name="Heading 3 11" xfId="628"/>
    <cellStyle name="Heading 3 12" xfId="629"/>
    <cellStyle name="Heading 3 2" xfId="630"/>
    <cellStyle name="Heading 3 2 2" xfId="631"/>
    <cellStyle name="Heading 3 2 3" xfId="632"/>
    <cellStyle name="Heading 3 3" xfId="633"/>
    <cellStyle name="Heading 3 3 2" xfId="634"/>
    <cellStyle name="Heading 3 3 3" xfId="635"/>
    <cellStyle name="Heading 3 4" xfId="636"/>
    <cellStyle name="Heading 3 4 2" xfId="637"/>
    <cellStyle name="Heading 3 4 3" xfId="638"/>
    <cellStyle name="Heading 3 5" xfId="639"/>
    <cellStyle name="Heading 3 6" xfId="640"/>
    <cellStyle name="Heading 3 7" xfId="641"/>
    <cellStyle name="Heading 3 8" xfId="642"/>
    <cellStyle name="Heading 3 9" xfId="643"/>
    <cellStyle name="Heading 4 10" xfId="644"/>
    <cellStyle name="Heading 4 11" xfId="645"/>
    <cellStyle name="Heading 4 12" xfId="646"/>
    <cellStyle name="Heading 4 2" xfId="647"/>
    <cellStyle name="Heading 4 2 2" xfId="648"/>
    <cellStyle name="Heading 4 2 3" xfId="649"/>
    <cellStyle name="Heading 4 3" xfId="650"/>
    <cellStyle name="Heading 4 3 2" xfId="651"/>
    <cellStyle name="Heading 4 3 3" xfId="652"/>
    <cellStyle name="Heading 4 4" xfId="653"/>
    <cellStyle name="Heading 4 4 2" xfId="654"/>
    <cellStyle name="Heading 4 4 3" xfId="655"/>
    <cellStyle name="Heading 4 5" xfId="656"/>
    <cellStyle name="Heading 4 6" xfId="657"/>
    <cellStyle name="Heading 4 7" xfId="658"/>
    <cellStyle name="Heading 4 8" xfId="659"/>
    <cellStyle name="Heading 4 9" xfId="660"/>
    <cellStyle name="Hidden" xfId="661"/>
    <cellStyle name="Hyperlink 2" xfId="662"/>
    <cellStyle name="Ieșire" xfId="663"/>
    <cellStyle name="Input 10" xfId="664"/>
    <cellStyle name="Input 11" xfId="665"/>
    <cellStyle name="Input 12" xfId="666"/>
    <cellStyle name="Input 2" xfId="667"/>
    <cellStyle name="Input 2 2" xfId="668"/>
    <cellStyle name="Input 2 3" xfId="669"/>
    <cellStyle name="Input 3" xfId="670"/>
    <cellStyle name="Input 3 2" xfId="671"/>
    <cellStyle name="Input 3 3" xfId="672"/>
    <cellStyle name="Input 4" xfId="673"/>
    <cellStyle name="Input 4 2" xfId="674"/>
    <cellStyle name="Input 4 3" xfId="675"/>
    <cellStyle name="Input 5" xfId="676"/>
    <cellStyle name="Input 6" xfId="677"/>
    <cellStyle name="Input 7" xfId="678"/>
    <cellStyle name="Input 8" xfId="679"/>
    <cellStyle name="Input 9" xfId="680"/>
    <cellStyle name="Intrare" xfId="681"/>
    <cellStyle name="Linked Cell 10" xfId="682"/>
    <cellStyle name="Linked Cell 11" xfId="683"/>
    <cellStyle name="Linked Cell 12" xfId="684"/>
    <cellStyle name="Linked Cell 2" xfId="685"/>
    <cellStyle name="Linked Cell 2 2" xfId="686"/>
    <cellStyle name="Linked Cell 2 3" xfId="687"/>
    <cellStyle name="Linked Cell 3" xfId="688"/>
    <cellStyle name="Linked Cell 3 2" xfId="689"/>
    <cellStyle name="Linked Cell 3 3" xfId="690"/>
    <cellStyle name="Linked Cell 4" xfId="691"/>
    <cellStyle name="Linked Cell 4 2" xfId="692"/>
    <cellStyle name="Linked Cell 4 3" xfId="693"/>
    <cellStyle name="Linked Cell 5" xfId="694"/>
    <cellStyle name="Linked Cell 6" xfId="695"/>
    <cellStyle name="Linked Cell 7" xfId="696"/>
    <cellStyle name="Linked Cell 8" xfId="697"/>
    <cellStyle name="Linked Cell 9" xfId="698"/>
    <cellStyle name="Neutral 10" xfId="699"/>
    <cellStyle name="Neutral 11" xfId="700"/>
    <cellStyle name="Neutral 12" xfId="701"/>
    <cellStyle name="Neutral 2" xfId="702"/>
    <cellStyle name="Neutral 2 2" xfId="703"/>
    <cellStyle name="Neutral 2 3" xfId="704"/>
    <cellStyle name="Neutral 3" xfId="705"/>
    <cellStyle name="Neutral 3 2" xfId="706"/>
    <cellStyle name="Neutral 3 3" xfId="707"/>
    <cellStyle name="Neutral 4" xfId="708"/>
    <cellStyle name="Neutral 4 2" xfId="709"/>
    <cellStyle name="Neutral 4 3" xfId="710"/>
    <cellStyle name="Neutral 5" xfId="711"/>
    <cellStyle name="Neutral 6" xfId="712"/>
    <cellStyle name="Neutral 7" xfId="713"/>
    <cellStyle name="Neutral 8" xfId="714"/>
    <cellStyle name="Neutral 9" xfId="715"/>
    <cellStyle name="Neutru" xfId="716"/>
    <cellStyle name="Normal" xfId="0" builtinId="0"/>
    <cellStyle name="Normal - Style1" xfId="717"/>
    <cellStyle name="Normal 10" xfId="718"/>
    <cellStyle name="Normal 11" xfId="719"/>
    <cellStyle name="Normal 12" xfId="720"/>
    <cellStyle name="Normal 13" xfId="721"/>
    <cellStyle name="Normal 14" xfId="722"/>
    <cellStyle name="Normal 15" xfId="723"/>
    <cellStyle name="Normal 16" xfId="724"/>
    <cellStyle name="Normal 17" xfId="725"/>
    <cellStyle name="Normal 17 2" xfId="726"/>
    <cellStyle name="Normal 17 2 2" xfId="2"/>
    <cellStyle name="Normal 18" xfId="727"/>
    <cellStyle name="Normal 19" xfId="728"/>
    <cellStyle name="Normal 2" xfId="729"/>
    <cellStyle name="Normal 2 2" xfId="730"/>
    <cellStyle name="Normal 2 3" xfId="731"/>
    <cellStyle name="Normal 2_Estimations TUD - District 6 TRP 06.08.09" xfId="732"/>
    <cellStyle name="Normal 3" xfId="733"/>
    <cellStyle name="Normal 3 2" xfId="734"/>
    <cellStyle name="Normal 4" xfId="735"/>
    <cellStyle name="Normal 4 2" xfId="736"/>
    <cellStyle name="Normal 4 3" xfId="737"/>
    <cellStyle name="Normal 5" xfId="738"/>
    <cellStyle name="Normal 6" xfId="739"/>
    <cellStyle name="Normal 7" xfId="740"/>
    <cellStyle name="Normal 8" xfId="741"/>
    <cellStyle name="Normal 9" xfId="742"/>
    <cellStyle name="Normale 2" xfId="743"/>
    <cellStyle name="Notă" xfId="744"/>
    <cellStyle name="Note 10" xfId="745"/>
    <cellStyle name="Note 11" xfId="746"/>
    <cellStyle name="Note 12" xfId="747"/>
    <cellStyle name="Note 2" xfId="748"/>
    <cellStyle name="Note 3" xfId="749"/>
    <cellStyle name="Note 4" xfId="750"/>
    <cellStyle name="Note 5" xfId="751"/>
    <cellStyle name="Note 6" xfId="752"/>
    <cellStyle name="Note 7" xfId="753"/>
    <cellStyle name="Note 8" xfId="754"/>
    <cellStyle name="Note 9" xfId="755"/>
    <cellStyle name="Output 10" xfId="756"/>
    <cellStyle name="Output 11" xfId="757"/>
    <cellStyle name="Output 12" xfId="758"/>
    <cellStyle name="Output 2" xfId="759"/>
    <cellStyle name="Output 2 2" xfId="760"/>
    <cellStyle name="Output 2 3" xfId="761"/>
    <cellStyle name="Output 3" xfId="762"/>
    <cellStyle name="Output 3 2" xfId="763"/>
    <cellStyle name="Output 3 3" xfId="764"/>
    <cellStyle name="Output 4" xfId="765"/>
    <cellStyle name="Output 4 2" xfId="766"/>
    <cellStyle name="Output 4 3" xfId="767"/>
    <cellStyle name="Output 5" xfId="768"/>
    <cellStyle name="Output 6" xfId="769"/>
    <cellStyle name="Output 7" xfId="770"/>
    <cellStyle name="Output 8" xfId="771"/>
    <cellStyle name="Output 9" xfId="772"/>
    <cellStyle name="Percent [1]" xfId="773"/>
    <cellStyle name="Percent [2]" xfId="774"/>
    <cellStyle name="Percent [3]" xfId="775"/>
    <cellStyle name="Percent 2" xfId="776"/>
    <cellStyle name="Percent 2 2" xfId="777"/>
    <cellStyle name="Percent 2 3" xfId="778"/>
    <cellStyle name="Percent 3" xfId="779"/>
    <cellStyle name="Percent 3 2" xfId="780"/>
    <cellStyle name="Percent 3 2 2" xfId="781"/>
    <cellStyle name="Percent 4" xfId="782"/>
    <cellStyle name="Percent 4 2" xfId="783"/>
    <cellStyle name="Percent 5" xfId="784"/>
    <cellStyle name="Percent 6" xfId="785"/>
    <cellStyle name="Percent 6 2" xfId="786"/>
    <cellStyle name="Percent 6 2 2" xfId="4"/>
    <cellStyle name="Text [Bullet]" xfId="787"/>
    <cellStyle name="Text [Dash]" xfId="788"/>
    <cellStyle name="Text [Em-Dash]" xfId="789"/>
    <cellStyle name="Text avertisment" xfId="790"/>
    <cellStyle name="Text explicativ" xfId="791"/>
    <cellStyle name="Times" xfId="792"/>
    <cellStyle name="Times [1]" xfId="793"/>
    <cellStyle name="Times [2]" xfId="794"/>
    <cellStyle name="Times_Evolutie 2003-2007 pt raport 2006" xfId="795"/>
    <cellStyle name="Title 10" xfId="796"/>
    <cellStyle name="Title 11" xfId="797"/>
    <cellStyle name="Title 12" xfId="798"/>
    <cellStyle name="Title 2" xfId="799"/>
    <cellStyle name="Title 2 2" xfId="800"/>
    <cellStyle name="Title 2 3" xfId="801"/>
    <cellStyle name="Title 3" xfId="802"/>
    <cellStyle name="Title 3 2" xfId="803"/>
    <cellStyle name="Title 3 3" xfId="804"/>
    <cellStyle name="Title 4" xfId="805"/>
    <cellStyle name="Title 4 2" xfId="806"/>
    <cellStyle name="Title 4 3" xfId="807"/>
    <cellStyle name="Title 5" xfId="808"/>
    <cellStyle name="Title 6" xfId="809"/>
    <cellStyle name="Title 7" xfId="810"/>
    <cellStyle name="Title 8" xfId="811"/>
    <cellStyle name="Title 9" xfId="812"/>
    <cellStyle name="Titlu" xfId="813"/>
    <cellStyle name="Titlu 1" xfId="814"/>
    <cellStyle name="Titlu 2" xfId="815"/>
    <cellStyle name="Titlu 3" xfId="816"/>
    <cellStyle name="Titlu 4" xfId="817"/>
    <cellStyle name="Total 10" xfId="818"/>
    <cellStyle name="Total 11" xfId="819"/>
    <cellStyle name="Total 12" xfId="820"/>
    <cellStyle name="Total 2" xfId="821"/>
    <cellStyle name="Total 2 2" xfId="822"/>
    <cellStyle name="Total 2 3" xfId="823"/>
    <cellStyle name="Total 3" xfId="824"/>
    <cellStyle name="Total 3 2" xfId="825"/>
    <cellStyle name="Total 3 3" xfId="826"/>
    <cellStyle name="Total 4" xfId="827"/>
    <cellStyle name="Total 4 2" xfId="828"/>
    <cellStyle name="Total 4 3" xfId="829"/>
    <cellStyle name="Total 5" xfId="830"/>
    <cellStyle name="Total 6" xfId="831"/>
    <cellStyle name="Total 7" xfId="832"/>
    <cellStyle name="Total 8" xfId="833"/>
    <cellStyle name="Total 9" xfId="834"/>
    <cellStyle name="Valuta 2" xfId="835"/>
    <cellStyle name="Verificare celulă" xfId="836"/>
    <cellStyle name="Virgulă_BUGET 2004 PE TRIMESTRE" xfId="837"/>
    <cellStyle name="Warning Text 10" xfId="838"/>
    <cellStyle name="Warning Text 11" xfId="839"/>
    <cellStyle name="Warning Text 12" xfId="840"/>
    <cellStyle name="Warning Text 2" xfId="841"/>
    <cellStyle name="Warning Text 2 2" xfId="842"/>
    <cellStyle name="Warning Text 2 3" xfId="843"/>
    <cellStyle name="Warning Text 3" xfId="844"/>
    <cellStyle name="Warning Text 3 2" xfId="845"/>
    <cellStyle name="Warning Text 3 3" xfId="846"/>
    <cellStyle name="Warning Text 4" xfId="847"/>
    <cellStyle name="Warning Text 4 2" xfId="848"/>
    <cellStyle name="Warning Text 4 3" xfId="849"/>
    <cellStyle name="Warning Text 5" xfId="850"/>
    <cellStyle name="Warning Text 6" xfId="851"/>
    <cellStyle name="Warning Text 7" xfId="852"/>
    <cellStyle name="Warning Text 8" xfId="853"/>
    <cellStyle name="Warning Text 9" xfId="854"/>
    <cellStyle name="ハイパーリンク" xfId="855"/>
    <cellStyle name="표준_Korean Portfolio II" xfId="856"/>
    <cellStyle name="桁?切り_SB" xfId="857"/>
    <cellStyle name="桁区切り_SB" xfId="858"/>
    <cellStyle name="標準_A" xfId="859"/>
    <cellStyle name="表旨巧・・ハイパーリンク" xfId="860"/>
    <cellStyle name="表示済みのハイパーリンク" xfId="8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6"/>
  <sheetViews>
    <sheetView tabSelected="1" topLeftCell="B157" workbookViewId="0">
      <selection activeCell="M165" sqref="M165"/>
    </sheetView>
  </sheetViews>
  <sheetFormatPr defaultRowHeight="15"/>
  <cols>
    <col min="1" max="1" width="4" style="2" hidden="1" customWidth="1"/>
    <col min="2" max="2" width="4" style="2" bestFit="1" customWidth="1"/>
    <col min="3" max="3" width="10.7109375" style="1" bestFit="1" customWidth="1"/>
    <col min="4" max="4" width="10.140625" style="1" hidden="1" customWidth="1"/>
    <col min="5" max="5" width="15.140625" style="1" customWidth="1"/>
    <col min="6" max="7" width="14.28515625" style="2" bestFit="1" customWidth="1"/>
    <col min="8" max="8" width="17.140625" style="3" bestFit="1" customWidth="1"/>
    <col min="9" max="9" width="13.28515625" style="3" customWidth="1"/>
    <col min="10" max="11" width="14.28515625" style="2" bestFit="1" customWidth="1"/>
    <col min="12" max="16384" width="9.140625" style="2"/>
  </cols>
  <sheetData>
    <row r="1" spans="3:11" hidden="1">
      <c r="C1" s="1" t="s">
        <v>0</v>
      </c>
      <c r="F1" s="2">
        <v>4.55</v>
      </c>
    </row>
    <row r="3" spans="3:11">
      <c r="C3" s="70" t="s">
        <v>15</v>
      </c>
      <c r="D3" s="70"/>
      <c r="E3" s="70"/>
      <c r="F3" s="70"/>
      <c r="G3" s="70"/>
      <c r="H3" s="70"/>
      <c r="I3" s="70"/>
      <c r="J3" s="70"/>
    </row>
    <row r="4" spans="3:11">
      <c r="C4" s="5" t="s">
        <v>1</v>
      </c>
      <c r="F4" s="3">
        <v>1700000</v>
      </c>
      <c r="G4" s="6" t="s">
        <v>2</v>
      </c>
    </row>
    <row r="5" spans="3:11">
      <c r="C5" s="5"/>
      <c r="F5" s="7">
        <v>0</v>
      </c>
      <c r="G5" s="6"/>
    </row>
    <row r="6" spans="3:11" hidden="1">
      <c r="C6" s="8"/>
      <c r="D6" s="8"/>
      <c r="E6" s="8"/>
      <c r="F6" s="9"/>
      <c r="G6" s="10" t="s">
        <v>2</v>
      </c>
    </row>
    <row r="7" spans="3:11">
      <c r="C7" s="11" t="s">
        <v>3</v>
      </c>
      <c r="F7" s="12">
        <v>2.0400000000000001E-2</v>
      </c>
    </row>
    <row r="8" spans="3:11">
      <c r="C8" s="1" t="s">
        <v>4</v>
      </c>
      <c r="F8" s="12"/>
    </row>
    <row r="9" spans="3:11">
      <c r="C9" s="8"/>
      <c r="D9" s="8"/>
      <c r="E9" s="8"/>
      <c r="F9" s="13">
        <f>F7+F8</f>
        <v>2.0400000000000001E-2</v>
      </c>
    </row>
    <row r="10" spans="3:11" hidden="1">
      <c r="C10" s="11"/>
      <c r="F10" s="3">
        <f>0.15%*F6</f>
        <v>0</v>
      </c>
    </row>
    <row r="11" spans="3:11" hidden="1">
      <c r="C11" s="11"/>
      <c r="F11" s="3"/>
    </row>
    <row r="12" spans="3:11">
      <c r="F12" s="12"/>
      <c r="G12" s="12"/>
      <c r="K12" s="14"/>
    </row>
    <row r="13" spans="3:11">
      <c r="C13" s="15" t="s">
        <v>5</v>
      </c>
      <c r="D13" s="15"/>
      <c r="E13" s="15" t="s">
        <v>6</v>
      </c>
      <c r="F13" s="16" t="s">
        <v>7</v>
      </c>
      <c r="G13" s="15" t="s">
        <v>8</v>
      </c>
      <c r="H13" s="17" t="s">
        <v>9</v>
      </c>
      <c r="I13" s="17" t="s">
        <v>10</v>
      </c>
      <c r="J13" s="15" t="s">
        <v>11</v>
      </c>
      <c r="K13" s="14"/>
    </row>
    <row r="14" spans="3:11">
      <c r="C14" s="18">
        <v>1</v>
      </c>
      <c r="D14" s="18"/>
      <c r="E14" s="18">
        <v>2</v>
      </c>
      <c r="F14" s="18">
        <v>3</v>
      </c>
      <c r="G14" s="18">
        <v>4</v>
      </c>
      <c r="H14" s="18">
        <v>5</v>
      </c>
      <c r="I14" s="18">
        <v>6</v>
      </c>
      <c r="J14" s="18" t="s">
        <v>12</v>
      </c>
      <c r="K14" s="19"/>
    </row>
    <row r="15" spans="3:11" hidden="1">
      <c r="C15" s="20"/>
      <c r="D15" s="21"/>
      <c r="E15" s="22"/>
      <c r="F15" s="21"/>
      <c r="G15" s="21"/>
      <c r="H15" s="21"/>
      <c r="I15" s="23"/>
      <c r="J15" s="23">
        <f>I15</f>
        <v>0</v>
      </c>
      <c r="K15" s="19"/>
    </row>
    <row r="16" spans="3:11" hidden="1">
      <c r="C16" s="20"/>
      <c r="D16" s="21"/>
      <c r="E16" s="22"/>
      <c r="F16" s="23">
        <f>ROUND((E15/12/12),2)</f>
        <v>0</v>
      </c>
      <c r="G16" s="23">
        <f>E15</f>
        <v>0</v>
      </c>
      <c r="H16" s="24">
        <f>ROUND((G16*(C16-C15)*$F$9/360),2)</f>
        <v>0</v>
      </c>
      <c r="I16" s="21"/>
      <c r="J16" s="24">
        <f t="shared" ref="J16" si="0">F16+H16</f>
        <v>0</v>
      </c>
      <c r="K16" s="19"/>
    </row>
    <row r="17" spans="1:11" hidden="1">
      <c r="C17" s="25">
        <v>43861</v>
      </c>
      <c r="D17" s="26"/>
      <c r="E17" s="27"/>
      <c r="F17" s="28">
        <f>ROUND(F16,2)</f>
        <v>0</v>
      </c>
      <c r="G17" s="28">
        <f>G16-F16</f>
        <v>0</v>
      </c>
      <c r="H17" s="29">
        <f t="shared" ref="H17:H80" si="1">ROUND((G17*(C17-C16)*$F$9/360),2)</f>
        <v>0</v>
      </c>
      <c r="I17" s="26"/>
      <c r="J17" s="29"/>
      <c r="K17" s="19"/>
    </row>
    <row r="18" spans="1:11" hidden="1">
      <c r="C18" s="30">
        <f t="shared" ref="C18:C19" si="2">EOMONTH(C17,1)</f>
        <v>43890</v>
      </c>
      <c r="D18" s="20">
        <f>C19</f>
        <v>43921</v>
      </c>
      <c r="E18" s="31"/>
      <c r="F18" s="23">
        <f t="shared" ref="F18:F27" si="3">ROUND(F17,2)</f>
        <v>0</v>
      </c>
      <c r="G18" s="32">
        <f>G17-F17</f>
        <v>0</v>
      </c>
      <c r="H18" s="24">
        <f>ROUND((G18*(C18-C17)*$F$9/360),2)</f>
        <v>0</v>
      </c>
      <c r="I18" s="31"/>
      <c r="J18" s="24"/>
    </row>
    <row r="19" spans="1:11" hidden="1">
      <c r="A19" s="2">
        <v>1</v>
      </c>
      <c r="C19" s="30">
        <f t="shared" si="2"/>
        <v>43921</v>
      </c>
      <c r="D19" s="30">
        <f>C20</f>
        <v>43951</v>
      </c>
      <c r="E19" s="33"/>
      <c r="F19" s="23">
        <f t="shared" si="3"/>
        <v>0</v>
      </c>
      <c r="G19" s="34">
        <f>G18-F18</f>
        <v>0</v>
      </c>
      <c r="H19" s="35">
        <f t="shared" si="1"/>
        <v>0</v>
      </c>
      <c r="I19" s="33"/>
      <c r="J19" s="24"/>
    </row>
    <row r="20" spans="1:11" hidden="1">
      <c r="A20" s="2">
        <f>A19+1</f>
        <v>2</v>
      </c>
      <c r="C20" s="30">
        <f>EOMONTH(C19,1)</f>
        <v>43951</v>
      </c>
      <c r="D20" s="30">
        <f>C21</f>
        <v>43982</v>
      </c>
      <c r="E20" s="36"/>
      <c r="F20" s="23">
        <f t="shared" si="3"/>
        <v>0</v>
      </c>
      <c r="G20" s="36">
        <f>G19-F19+E19</f>
        <v>0</v>
      </c>
      <c r="H20" s="35">
        <f t="shared" si="1"/>
        <v>0</v>
      </c>
      <c r="I20" s="33"/>
      <c r="J20" s="34">
        <f>F20+H20</f>
        <v>0</v>
      </c>
    </row>
    <row r="21" spans="1:11" hidden="1">
      <c r="A21" s="2">
        <f t="shared" ref="A21:B36" si="4">A20+1</f>
        <v>3</v>
      </c>
      <c r="C21" s="30">
        <f t="shared" ref="C21:C84" si="5">EOMONTH(C20,1)</f>
        <v>43982</v>
      </c>
      <c r="D21" s="30">
        <f t="shared" ref="D21:D25" si="6">C22</f>
        <v>44012</v>
      </c>
      <c r="E21" s="31"/>
      <c r="F21" s="34">
        <f t="shared" si="3"/>
        <v>0</v>
      </c>
      <c r="G21" s="36">
        <f t="shared" ref="G21:G26" si="7">G20-F20+E20</f>
        <v>0</v>
      </c>
      <c r="H21" s="35">
        <f t="shared" si="1"/>
        <v>0</v>
      </c>
      <c r="I21" s="33"/>
      <c r="J21" s="36">
        <f t="shared" ref="J21:J84" si="8">F21+H21</f>
        <v>0</v>
      </c>
    </row>
    <row r="22" spans="1:11" hidden="1">
      <c r="A22" s="2">
        <f t="shared" si="4"/>
        <v>4</v>
      </c>
      <c r="C22" s="30">
        <f t="shared" si="5"/>
        <v>44012</v>
      </c>
      <c r="D22" s="30">
        <f t="shared" si="6"/>
        <v>44043</v>
      </c>
      <c r="E22" s="31"/>
      <c r="F22" s="34">
        <f t="shared" si="3"/>
        <v>0</v>
      </c>
      <c r="G22" s="36">
        <f>G21-F21+E21</f>
        <v>0</v>
      </c>
      <c r="H22" s="35">
        <f t="shared" si="1"/>
        <v>0</v>
      </c>
      <c r="I22" s="33"/>
      <c r="J22" s="36">
        <f t="shared" si="8"/>
        <v>0</v>
      </c>
    </row>
    <row r="23" spans="1:11" hidden="1">
      <c r="A23" s="2">
        <f t="shared" si="4"/>
        <v>5</v>
      </c>
      <c r="C23" s="30">
        <f t="shared" si="5"/>
        <v>44043</v>
      </c>
      <c r="D23" s="30">
        <f t="shared" si="6"/>
        <v>44074</v>
      </c>
      <c r="E23" s="31"/>
      <c r="F23" s="34">
        <f t="shared" si="3"/>
        <v>0</v>
      </c>
      <c r="G23" s="36">
        <f>G22-F22+E22</f>
        <v>0</v>
      </c>
      <c r="H23" s="35">
        <f t="shared" si="1"/>
        <v>0</v>
      </c>
      <c r="I23" s="33"/>
      <c r="J23" s="36">
        <f t="shared" si="8"/>
        <v>0</v>
      </c>
    </row>
    <row r="24" spans="1:11" hidden="1">
      <c r="A24" s="2">
        <f t="shared" si="4"/>
        <v>6</v>
      </c>
      <c r="C24" s="30">
        <f t="shared" si="5"/>
        <v>44074</v>
      </c>
      <c r="D24" s="30">
        <f t="shared" si="6"/>
        <v>44104</v>
      </c>
      <c r="E24" s="31"/>
      <c r="F24" s="34">
        <f t="shared" si="3"/>
        <v>0</v>
      </c>
      <c r="G24" s="36">
        <f>G23-F23+E23</f>
        <v>0</v>
      </c>
      <c r="H24" s="35">
        <f t="shared" si="1"/>
        <v>0</v>
      </c>
      <c r="I24" s="33"/>
      <c r="J24" s="36">
        <f t="shared" si="8"/>
        <v>0</v>
      </c>
    </row>
    <row r="25" spans="1:11">
      <c r="A25" s="2">
        <f t="shared" si="4"/>
        <v>7</v>
      </c>
      <c r="B25" s="2">
        <v>1</v>
      </c>
      <c r="C25" s="30">
        <f t="shared" si="5"/>
        <v>44104</v>
      </c>
      <c r="D25" s="30">
        <f t="shared" si="6"/>
        <v>44135</v>
      </c>
      <c r="E25" s="31"/>
      <c r="F25" s="34">
        <f t="shared" si="3"/>
        <v>0</v>
      </c>
      <c r="G25" s="36">
        <f t="shared" si="7"/>
        <v>0</v>
      </c>
      <c r="H25" s="35">
        <f t="shared" si="1"/>
        <v>0</v>
      </c>
      <c r="I25" s="33"/>
      <c r="J25" s="36">
        <f t="shared" si="8"/>
        <v>0</v>
      </c>
    </row>
    <row r="26" spans="1:11">
      <c r="A26" s="2">
        <f t="shared" si="4"/>
        <v>8</v>
      </c>
      <c r="B26" s="2">
        <f t="shared" si="4"/>
        <v>2</v>
      </c>
      <c r="C26" s="30">
        <f t="shared" si="5"/>
        <v>44135</v>
      </c>
      <c r="D26" s="30">
        <f>C27</f>
        <v>44165</v>
      </c>
      <c r="E26" s="37"/>
      <c r="F26" s="36">
        <f t="shared" si="3"/>
        <v>0</v>
      </c>
      <c r="G26" s="36">
        <f t="shared" si="7"/>
        <v>0</v>
      </c>
      <c r="H26" s="35">
        <f t="shared" si="1"/>
        <v>0</v>
      </c>
      <c r="I26" s="33"/>
      <c r="J26" s="36">
        <f t="shared" si="8"/>
        <v>0</v>
      </c>
    </row>
    <row r="27" spans="1:11">
      <c r="A27" s="2">
        <f t="shared" si="4"/>
        <v>9</v>
      </c>
      <c r="B27" s="2">
        <f t="shared" si="4"/>
        <v>3</v>
      </c>
      <c r="C27" s="30">
        <f t="shared" si="5"/>
        <v>44165</v>
      </c>
      <c r="D27" s="30">
        <f>C28</f>
        <v>44196</v>
      </c>
      <c r="E27" s="37"/>
      <c r="F27" s="34">
        <f t="shared" si="3"/>
        <v>0</v>
      </c>
      <c r="G27" s="36">
        <f>G26-F26+E26</f>
        <v>0</v>
      </c>
      <c r="H27" s="35">
        <f t="shared" si="1"/>
        <v>0</v>
      </c>
      <c r="I27" s="33"/>
      <c r="J27" s="36">
        <f t="shared" si="8"/>
        <v>0</v>
      </c>
    </row>
    <row r="28" spans="1:11">
      <c r="A28" s="2">
        <f t="shared" si="4"/>
        <v>10</v>
      </c>
      <c r="B28" s="2">
        <f t="shared" si="4"/>
        <v>4</v>
      </c>
      <c r="C28" s="30">
        <f t="shared" si="5"/>
        <v>44196</v>
      </c>
      <c r="D28" s="30">
        <f>C29</f>
        <v>44227</v>
      </c>
      <c r="E28" s="38"/>
      <c r="F28" s="34"/>
      <c r="G28" s="36">
        <f>G27-F27+E27</f>
        <v>0</v>
      </c>
      <c r="H28" s="35">
        <f t="shared" si="1"/>
        <v>0</v>
      </c>
      <c r="I28" s="33"/>
      <c r="J28" s="36">
        <f t="shared" si="8"/>
        <v>0</v>
      </c>
    </row>
    <row r="29" spans="1:11">
      <c r="A29" s="2">
        <f t="shared" si="4"/>
        <v>11</v>
      </c>
      <c r="B29" s="2">
        <f t="shared" si="4"/>
        <v>5</v>
      </c>
      <c r="C29" s="39">
        <f t="shared" si="5"/>
        <v>44227</v>
      </c>
      <c r="D29" s="39" t="e">
        <f>#REF!</f>
        <v>#REF!</v>
      </c>
      <c r="E29" s="40"/>
      <c r="F29" s="41"/>
      <c r="G29" s="40">
        <f t="shared" ref="G29:G40" si="9">G28-F28+E28</f>
        <v>0</v>
      </c>
      <c r="H29" s="42">
        <f>ROUND((G29*(C29-C28)*$F$9/360),2)</f>
        <v>0</v>
      </c>
      <c r="I29" s="43"/>
      <c r="J29" s="40">
        <f t="shared" si="8"/>
        <v>0</v>
      </c>
    </row>
    <row r="30" spans="1:11">
      <c r="A30" s="2">
        <f t="shared" si="4"/>
        <v>12</v>
      </c>
      <c r="B30" s="2">
        <f t="shared" si="4"/>
        <v>6</v>
      </c>
      <c r="C30" s="30">
        <f t="shared" si="5"/>
        <v>44255</v>
      </c>
      <c r="D30" s="30">
        <f>C31</f>
        <v>44286</v>
      </c>
      <c r="E30" s="37">
        <f>20%*F4</f>
        <v>340000</v>
      </c>
      <c r="F30" s="34"/>
      <c r="G30" s="36">
        <f t="shared" si="9"/>
        <v>0</v>
      </c>
      <c r="H30" s="35">
        <f>ROUND((G30*(C30-C29)*$F$9/360),2)</f>
        <v>0</v>
      </c>
      <c r="I30" s="33"/>
      <c r="J30" s="36">
        <f t="shared" si="8"/>
        <v>0</v>
      </c>
    </row>
    <row r="31" spans="1:11">
      <c r="A31" s="2">
        <f t="shared" si="4"/>
        <v>13</v>
      </c>
      <c r="B31" s="2">
        <f t="shared" si="4"/>
        <v>7</v>
      </c>
      <c r="C31" s="30">
        <f t="shared" si="5"/>
        <v>44286</v>
      </c>
      <c r="D31" s="30">
        <f>C32</f>
        <v>44316</v>
      </c>
      <c r="E31" s="33"/>
      <c r="F31" s="34"/>
      <c r="G31" s="36">
        <f t="shared" si="9"/>
        <v>340000</v>
      </c>
      <c r="H31" s="35">
        <f>ROUND((G31*(C31-C30)*$F$9/360),2)</f>
        <v>597.27</v>
      </c>
      <c r="I31" s="33"/>
      <c r="J31" s="36">
        <f t="shared" si="8"/>
        <v>597.27</v>
      </c>
    </row>
    <row r="32" spans="1:11">
      <c r="A32" s="2">
        <f t="shared" si="4"/>
        <v>14</v>
      </c>
      <c r="B32" s="2">
        <f t="shared" si="4"/>
        <v>8</v>
      </c>
      <c r="C32" s="30">
        <f t="shared" si="5"/>
        <v>44316</v>
      </c>
      <c r="D32" s="30">
        <f>C33</f>
        <v>44347</v>
      </c>
      <c r="E32" s="44"/>
      <c r="F32" s="34"/>
      <c r="G32" s="36">
        <f t="shared" si="9"/>
        <v>340000</v>
      </c>
      <c r="H32" s="35">
        <f t="shared" si="1"/>
        <v>578</v>
      </c>
      <c r="I32" s="33"/>
      <c r="J32" s="36">
        <f t="shared" si="8"/>
        <v>578</v>
      </c>
    </row>
    <row r="33" spans="1:10">
      <c r="A33" s="2">
        <f t="shared" si="4"/>
        <v>15</v>
      </c>
      <c r="B33" s="2">
        <f t="shared" si="4"/>
        <v>9</v>
      </c>
      <c r="C33" s="30">
        <f t="shared" si="5"/>
        <v>44347</v>
      </c>
      <c r="D33" s="30">
        <f t="shared" ref="D33:D96" si="10">C34</f>
        <v>44377</v>
      </c>
      <c r="E33" s="44">
        <f>25%*F4</f>
        <v>425000</v>
      </c>
      <c r="F33" s="34"/>
      <c r="G33" s="36">
        <f t="shared" si="9"/>
        <v>340000</v>
      </c>
      <c r="H33" s="35">
        <f t="shared" si="1"/>
        <v>597.27</v>
      </c>
      <c r="I33" s="33"/>
      <c r="J33" s="36">
        <f t="shared" si="8"/>
        <v>597.27</v>
      </c>
    </row>
    <row r="34" spans="1:10">
      <c r="A34" s="2">
        <f t="shared" si="4"/>
        <v>16</v>
      </c>
      <c r="B34" s="2">
        <f t="shared" si="4"/>
        <v>10</v>
      </c>
      <c r="C34" s="30">
        <f t="shared" si="5"/>
        <v>44377</v>
      </c>
      <c r="D34" s="30">
        <f t="shared" si="10"/>
        <v>44408</v>
      </c>
      <c r="E34" s="44"/>
      <c r="F34" s="34"/>
      <c r="G34" s="36">
        <f t="shared" si="9"/>
        <v>765000</v>
      </c>
      <c r="H34" s="35">
        <f t="shared" si="1"/>
        <v>1300.5</v>
      </c>
      <c r="I34" s="33"/>
      <c r="J34" s="36">
        <f t="shared" si="8"/>
        <v>1300.5</v>
      </c>
    </row>
    <row r="35" spans="1:10">
      <c r="A35" s="2">
        <f t="shared" si="4"/>
        <v>17</v>
      </c>
      <c r="B35" s="2">
        <f t="shared" si="4"/>
        <v>11</v>
      </c>
      <c r="C35" s="30">
        <f t="shared" si="5"/>
        <v>44408</v>
      </c>
      <c r="D35" s="30">
        <f t="shared" si="10"/>
        <v>44439</v>
      </c>
      <c r="E35" s="44">
        <f>20%*F4</f>
        <v>340000</v>
      </c>
      <c r="F35" s="34"/>
      <c r="G35" s="36">
        <f t="shared" si="9"/>
        <v>765000</v>
      </c>
      <c r="H35" s="35">
        <f t="shared" si="1"/>
        <v>1343.85</v>
      </c>
      <c r="I35" s="33"/>
      <c r="J35" s="36">
        <f t="shared" si="8"/>
        <v>1343.85</v>
      </c>
    </row>
    <row r="36" spans="1:10">
      <c r="A36" s="2">
        <f t="shared" si="4"/>
        <v>18</v>
      </c>
      <c r="B36" s="2">
        <f t="shared" si="4"/>
        <v>12</v>
      </c>
      <c r="C36" s="30">
        <f t="shared" si="5"/>
        <v>44439</v>
      </c>
      <c r="D36" s="30">
        <f t="shared" si="10"/>
        <v>44469</v>
      </c>
      <c r="E36" s="44"/>
      <c r="F36" s="34"/>
      <c r="G36" s="36">
        <f t="shared" si="9"/>
        <v>1105000</v>
      </c>
      <c r="H36" s="35">
        <f t="shared" si="1"/>
        <v>1941.12</v>
      </c>
      <c r="I36" s="33"/>
      <c r="J36" s="36">
        <f t="shared" si="8"/>
        <v>1941.12</v>
      </c>
    </row>
    <row r="37" spans="1:10">
      <c r="A37" s="2">
        <f t="shared" ref="A37:B52" si="11">A36+1</f>
        <v>19</v>
      </c>
      <c r="B37" s="2">
        <f t="shared" si="11"/>
        <v>13</v>
      </c>
      <c r="C37" s="30">
        <f t="shared" si="5"/>
        <v>44469</v>
      </c>
      <c r="D37" s="30">
        <f t="shared" si="10"/>
        <v>44500</v>
      </c>
      <c r="E37" s="45"/>
      <c r="F37" s="34"/>
      <c r="G37" s="36">
        <f t="shared" si="9"/>
        <v>1105000</v>
      </c>
      <c r="H37" s="35">
        <f t="shared" si="1"/>
        <v>1878.5</v>
      </c>
      <c r="I37" s="33"/>
      <c r="J37" s="36">
        <f t="shared" si="8"/>
        <v>1878.5</v>
      </c>
    </row>
    <row r="38" spans="1:10">
      <c r="A38" s="2">
        <f t="shared" si="11"/>
        <v>20</v>
      </c>
      <c r="B38" s="2">
        <f t="shared" si="11"/>
        <v>14</v>
      </c>
      <c r="C38" s="30">
        <f t="shared" si="5"/>
        <v>44500</v>
      </c>
      <c r="D38" s="30">
        <f t="shared" si="10"/>
        <v>44530</v>
      </c>
      <c r="E38" s="24">
        <f>35%*F4</f>
        <v>595000</v>
      </c>
      <c r="F38" s="34">
        <v>0</v>
      </c>
      <c r="G38" s="36">
        <f t="shared" si="9"/>
        <v>1105000</v>
      </c>
      <c r="H38" s="35">
        <f t="shared" si="1"/>
        <v>1941.12</v>
      </c>
      <c r="I38" s="33"/>
      <c r="J38" s="36">
        <f t="shared" si="8"/>
        <v>1941.12</v>
      </c>
    </row>
    <row r="39" spans="1:10">
      <c r="A39" s="2">
        <f t="shared" si="11"/>
        <v>21</v>
      </c>
      <c r="B39" s="2">
        <f t="shared" si="11"/>
        <v>15</v>
      </c>
      <c r="C39" s="30">
        <f t="shared" si="5"/>
        <v>44530</v>
      </c>
      <c r="D39" s="30">
        <f t="shared" si="10"/>
        <v>44561</v>
      </c>
      <c r="E39" s="24"/>
      <c r="F39" s="34"/>
      <c r="G39" s="36">
        <f>G38-F38+E38</f>
        <v>1700000</v>
      </c>
      <c r="H39" s="35">
        <f t="shared" si="1"/>
        <v>2890</v>
      </c>
      <c r="I39" s="33"/>
      <c r="J39" s="36">
        <f t="shared" si="8"/>
        <v>2890</v>
      </c>
    </row>
    <row r="40" spans="1:10">
      <c r="A40" s="2">
        <f t="shared" si="11"/>
        <v>22</v>
      </c>
      <c r="B40" s="2">
        <f t="shared" si="11"/>
        <v>16</v>
      </c>
      <c r="C40" s="30">
        <f t="shared" si="5"/>
        <v>44561</v>
      </c>
      <c r="D40" s="30">
        <f t="shared" si="10"/>
        <v>44592</v>
      </c>
      <c r="E40" s="30"/>
      <c r="F40" s="34"/>
      <c r="G40" s="36">
        <f t="shared" si="9"/>
        <v>1700000</v>
      </c>
      <c r="H40" s="35">
        <f t="shared" si="1"/>
        <v>2986.33</v>
      </c>
      <c r="I40" s="33"/>
      <c r="J40" s="36">
        <f t="shared" si="8"/>
        <v>2986.33</v>
      </c>
    </row>
    <row r="41" spans="1:10" s="47" customFormat="1">
      <c r="A41" s="2">
        <f t="shared" si="11"/>
        <v>23</v>
      </c>
      <c r="B41" s="2">
        <f t="shared" si="11"/>
        <v>17</v>
      </c>
      <c r="C41" s="39">
        <f t="shared" si="5"/>
        <v>44592</v>
      </c>
      <c r="D41" s="39">
        <f t="shared" si="10"/>
        <v>44620</v>
      </c>
      <c r="E41" s="46"/>
      <c r="F41" s="41"/>
      <c r="G41" s="41">
        <f>G40-F40+E41</f>
        <v>1700000</v>
      </c>
      <c r="H41" s="42">
        <f>ROUND((G41*(C41-C40)*$F$9/360),2)</f>
        <v>2986.33</v>
      </c>
      <c r="I41" s="43"/>
      <c r="J41" s="40">
        <f t="shared" si="8"/>
        <v>2986.33</v>
      </c>
    </row>
    <row r="42" spans="1:10" s="53" customFormat="1">
      <c r="A42" s="2">
        <f t="shared" si="11"/>
        <v>24</v>
      </c>
      <c r="B42" s="2">
        <f t="shared" si="11"/>
        <v>18</v>
      </c>
      <c r="C42" s="48">
        <f t="shared" si="5"/>
        <v>44620</v>
      </c>
      <c r="D42" s="48">
        <f t="shared" si="10"/>
        <v>44651</v>
      </c>
      <c r="E42" s="48"/>
      <c r="F42" s="49"/>
      <c r="G42" s="49">
        <f t="shared" ref="G42:G105" si="12">G41-F41</f>
        <v>1700000</v>
      </c>
      <c r="H42" s="50">
        <f>ROUND((G42*(C42-C41)*$F$9/360),2)</f>
        <v>2697.33</v>
      </c>
      <c r="I42" s="51"/>
      <c r="J42" s="52">
        <f t="shared" si="8"/>
        <v>2697.33</v>
      </c>
    </row>
    <row r="43" spans="1:10" s="53" customFormat="1">
      <c r="A43" s="2">
        <f t="shared" si="11"/>
        <v>25</v>
      </c>
      <c r="B43" s="2">
        <f t="shared" si="11"/>
        <v>19</v>
      </c>
      <c r="C43" s="48">
        <f t="shared" si="5"/>
        <v>44651</v>
      </c>
      <c r="D43" s="48">
        <f t="shared" si="10"/>
        <v>44681</v>
      </c>
      <c r="E43" s="48"/>
      <c r="F43" s="49">
        <v>15000</v>
      </c>
      <c r="G43" s="49">
        <f t="shared" si="12"/>
        <v>1700000</v>
      </c>
      <c r="H43" s="50">
        <f t="shared" si="1"/>
        <v>2986.33</v>
      </c>
      <c r="I43" s="51"/>
      <c r="J43" s="52">
        <f t="shared" si="8"/>
        <v>17986.330000000002</v>
      </c>
    </row>
    <row r="44" spans="1:10" s="53" customFormat="1">
      <c r="A44" s="2">
        <f t="shared" si="11"/>
        <v>26</v>
      </c>
      <c r="B44" s="2">
        <f t="shared" si="11"/>
        <v>20</v>
      </c>
      <c r="C44" s="48">
        <f t="shared" si="5"/>
        <v>44681</v>
      </c>
      <c r="D44" s="48">
        <f t="shared" si="10"/>
        <v>44712</v>
      </c>
      <c r="E44" s="48"/>
      <c r="F44" s="49">
        <f t="shared" ref="F44:F106" si="13">ROUND(F43,2)</f>
        <v>15000</v>
      </c>
      <c r="G44" s="49">
        <f t="shared" si="12"/>
        <v>1685000</v>
      </c>
      <c r="H44" s="50">
        <f t="shared" si="1"/>
        <v>2864.5</v>
      </c>
      <c r="I44" s="51"/>
      <c r="J44" s="52">
        <f t="shared" si="8"/>
        <v>17864.5</v>
      </c>
    </row>
    <row r="45" spans="1:10" s="53" customFormat="1">
      <c r="A45" s="2">
        <f t="shared" si="11"/>
        <v>27</v>
      </c>
      <c r="B45" s="2">
        <f t="shared" si="11"/>
        <v>21</v>
      </c>
      <c r="C45" s="48">
        <f t="shared" si="5"/>
        <v>44712</v>
      </c>
      <c r="D45" s="48">
        <f t="shared" si="10"/>
        <v>44742</v>
      </c>
      <c r="E45" s="48"/>
      <c r="F45" s="49">
        <f t="shared" si="13"/>
        <v>15000</v>
      </c>
      <c r="G45" s="49">
        <f t="shared" si="12"/>
        <v>1670000</v>
      </c>
      <c r="H45" s="50">
        <f t="shared" si="1"/>
        <v>2933.63</v>
      </c>
      <c r="I45" s="51"/>
      <c r="J45" s="52">
        <f t="shared" si="8"/>
        <v>17933.63</v>
      </c>
    </row>
    <row r="46" spans="1:10" s="53" customFormat="1">
      <c r="A46" s="2">
        <f t="shared" si="11"/>
        <v>28</v>
      </c>
      <c r="B46" s="2">
        <f t="shared" si="11"/>
        <v>22</v>
      </c>
      <c r="C46" s="48">
        <f t="shared" si="5"/>
        <v>44742</v>
      </c>
      <c r="D46" s="48">
        <f t="shared" si="10"/>
        <v>44773</v>
      </c>
      <c r="E46" s="48"/>
      <c r="F46" s="49">
        <f t="shared" si="13"/>
        <v>15000</v>
      </c>
      <c r="G46" s="49">
        <f t="shared" si="12"/>
        <v>1655000</v>
      </c>
      <c r="H46" s="50">
        <f t="shared" si="1"/>
        <v>2813.5</v>
      </c>
      <c r="I46" s="51"/>
      <c r="J46" s="52">
        <f t="shared" si="8"/>
        <v>17813.5</v>
      </c>
    </row>
    <row r="47" spans="1:10" s="53" customFormat="1">
      <c r="A47" s="2">
        <f t="shared" si="11"/>
        <v>29</v>
      </c>
      <c r="B47" s="2">
        <f t="shared" si="11"/>
        <v>23</v>
      </c>
      <c r="C47" s="48">
        <f t="shared" si="5"/>
        <v>44773</v>
      </c>
      <c r="D47" s="48">
        <f t="shared" si="10"/>
        <v>44804</v>
      </c>
      <c r="E47" s="48"/>
      <c r="F47" s="49">
        <f t="shared" si="13"/>
        <v>15000</v>
      </c>
      <c r="G47" s="49">
        <f t="shared" si="12"/>
        <v>1640000</v>
      </c>
      <c r="H47" s="50">
        <f t="shared" si="1"/>
        <v>2880.93</v>
      </c>
      <c r="I47" s="51"/>
      <c r="J47" s="52">
        <f t="shared" si="8"/>
        <v>17880.93</v>
      </c>
    </row>
    <row r="48" spans="1:10" s="53" customFormat="1">
      <c r="A48" s="2">
        <f t="shared" si="11"/>
        <v>30</v>
      </c>
      <c r="B48" s="2">
        <f t="shared" si="11"/>
        <v>24</v>
      </c>
      <c r="C48" s="48">
        <f t="shared" si="5"/>
        <v>44804</v>
      </c>
      <c r="D48" s="48">
        <f t="shared" si="10"/>
        <v>44834</v>
      </c>
      <c r="E48" s="48"/>
      <c r="F48" s="49">
        <f t="shared" si="13"/>
        <v>15000</v>
      </c>
      <c r="G48" s="49">
        <f t="shared" si="12"/>
        <v>1625000</v>
      </c>
      <c r="H48" s="50">
        <f t="shared" si="1"/>
        <v>2854.58</v>
      </c>
      <c r="I48" s="51"/>
      <c r="J48" s="52">
        <f t="shared" si="8"/>
        <v>17854.580000000002</v>
      </c>
    </row>
    <row r="49" spans="1:10" s="53" customFormat="1">
      <c r="A49" s="2">
        <f t="shared" si="11"/>
        <v>31</v>
      </c>
      <c r="B49" s="2">
        <f t="shared" si="11"/>
        <v>25</v>
      </c>
      <c r="C49" s="48">
        <f t="shared" si="5"/>
        <v>44834</v>
      </c>
      <c r="D49" s="48">
        <f t="shared" si="10"/>
        <v>44865</v>
      </c>
      <c r="E49" s="48"/>
      <c r="F49" s="49">
        <f t="shared" si="13"/>
        <v>15000</v>
      </c>
      <c r="G49" s="49">
        <f t="shared" si="12"/>
        <v>1610000</v>
      </c>
      <c r="H49" s="50">
        <f t="shared" si="1"/>
        <v>2737</v>
      </c>
      <c r="I49" s="51"/>
      <c r="J49" s="52">
        <f t="shared" si="8"/>
        <v>17737</v>
      </c>
    </row>
    <row r="50" spans="1:10" s="53" customFormat="1">
      <c r="A50" s="2">
        <f t="shared" si="11"/>
        <v>32</v>
      </c>
      <c r="B50" s="2">
        <f t="shared" si="11"/>
        <v>26</v>
      </c>
      <c r="C50" s="48">
        <f t="shared" si="5"/>
        <v>44865</v>
      </c>
      <c r="D50" s="48">
        <f t="shared" si="10"/>
        <v>44895</v>
      </c>
      <c r="E50" s="48"/>
      <c r="F50" s="49">
        <f t="shared" si="13"/>
        <v>15000</v>
      </c>
      <c r="G50" s="49">
        <f t="shared" si="12"/>
        <v>1595000</v>
      </c>
      <c r="H50" s="50">
        <f t="shared" si="1"/>
        <v>2801.88</v>
      </c>
      <c r="I50" s="51"/>
      <c r="J50" s="52">
        <f t="shared" si="8"/>
        <v>17801.88</v>
      </c>
    </row>
    <row r="51" spans="1:10" s="53" customFormat="1">
      <c r="A51" s="2">
        <f t="shared" si="11"/>
        <v>33</v>
      </c>
      <c r="B51" s="2">
        <f t="shared" si="11"/>
        <v>27</v>
      </c>
      <c r="C51" s="48">
        <f t="shared" si="5"/>
        <v>44895</v>
      </c>
      <c r="D51" s="48">
        <f t="shared" si="10"/>
        <v>44926</v>
      </c>
      <c r="E51" s="48"/>
      <c r="F51" s="49">
        <f t="shared" si="13"/>
        <v>15000</v>
      </c>
      <c r="G51" s="49">
        <f t="shared" si="12"/>
        <v>1580000</v>
      </c>
      <c r="H51" s="50">
        <f t="shared" si="1"/>
        <v>2686</v>
      </c>
      <c r="I51" s="51"/>
      <c r="J51" s="52">
        <f t="shared" si="8"/>
        <v>17686</v>
      </c>
    </row>
    <row r="52" spans="1:10" s="53" customFormat="1">
      <c r="A52" s="2">
        <f t="shared" si="11"/>
        <v>34</v>
      </c>
      <c r="B52" s="2">
        <f t="shared" si="11"/>
        <v>28</v>
      </c>
      <c r="C52" s="48">
        <f t="shared" si="5"/>
        <v>44926</v>
      </c>
      <c r="D52" s="48">
        <f t="shared" si="10"/>
        <v>44957</v>
      </c>
      <c r="E52" s="48"/>
      <c r="F52" s="49">
        <f t="shared" si="13"/>
        <v>15000</v>
      </c>
      <c r="G52" s="49">
        <f t="shared" si="12"/>
        <v>1565000</v>
      </c>
      <c r="H52" s="50">
        <f t="shared" si="1"/>
        <v>2749.18</v>
      </c>
      <c r="I52" s="51"/>
      <c r="J52" s="52">
        <f t="shared" si="8"/>
        <v>17749.18</v>
      </c>
    </row>
    <row r="53" spans="1:10" s="47" customFormat="1">
      <c r="A53" s="2">
        <f t="shared" ref="A53:B68" si="14">A52+1</f>
        <v>35</v>
      </c>
      <c r="B53" s="2">
        <f t="shared" si="14"/>
        <v>29</v>
      </c>
      <c r="C53" s="39">
        <f t="shared" si="5"/>
        <v>44957</v>
      </c>
      <c r="D53" s="39">
        <f t="shared" si="10"/>
        <v>44985</v>
      </c>
      <c r="E53" s="39"/>
      <c r="F53" s="41">
        <v>13000</v>
      </c>
      <c r="G53" s="41">
        <f t="shared" si="12"/>
        <v>1550000</v>
      </c>
      <c r="H53" s="42">
        <f t="shared" si="1"/>
        <v>2722.83</v>
      </c>
      <c r="I53" s="43"/>
      <c r="J53" s="40">
        <f t="shared" si="8"/>
        <v>15722.83</v>
      </c>
    </row>
    <row r="54" spans="1:10" s="53" customFormat="1">
      <c r="A54" s="2">
        <f t="shared" si="14"/>
        <v>36</v>
      </c>
      <c r="B54" s="2">
        <f t="shared" si="14"/>
        <v>30</v>
      </c>
      <c r="C54" s="48">
        <f t="shared" si="5"/>
        <v>44985</v>
      </c>
      <c r="D54" s="48">
        <f t="shared" si="10"/>
        <v>45016</v>
      </c>
      <c r="E54" s="48"/>
      <c r="F54" s="49">
        <f t="shared" si="13"/>
        <v>13000</v>
      </c>
      <c r="G54" s="49">
        <f t="shared" si="12"/>
        <v>1537000</v>
      </c>
      <c r="H54" s="50">
        <f t="shared" si="1"/>
        <v>2438.71</v>
      </c>
      <c r="I54" s="51"/>
      <c r="J54" s="52">
        <f t="shared" si="8"/>
        <v>15438.71</v>
      </c>
    </row>
    <row r="55" spans="1:10" s="53" customFormat="1">
      <c r="A55" s="2">
        <f t="shared" si="14"/>
        <v>37</v>
      </c>
      <c r="B55" s="2">
        <f t="shared" si="14"/>
        <v>31</v>
      </c>
      <c r="C55" s="48">
        <f t="shared" si="5"/>
        <v>45016</v>
      </c>
      <c r="D55" s="48">
        <f t="shared" si="10"/>
        <v>45046</v>
      </c>
      <c r="E55" s="48"/>
      <c r="F55" s="49">
        <f t="shared" si="13"/>
        <v>13000</v>
      </c>
      <c r="G55" s="49">
        <f t="shared" si="12"/>
        <v>1524000</v>
      </c>
      <c r="H55" s="50">
        <f t="shared" si="1"/>
        <v>2677.16</v>
      </c>
      <c r="I55" s="51"/>
      <c r="J55" s="52">
        <f t="shared" si="8"/>
        <v>15677.16</v>
      </c>
    </row>
    <row r="56" spans="1:10" s="53" customFormat="1">
      <c r="A56" s="2">
        <f t="shared" si="14"/>
        <v>38</v>
      </c>
      <c r="B56" s="2">
        <f t="shared" si="14"/>
        <v>32</v>
      </c>
      <c r="C56" s="48">
        <f t="shared" si="5"/>
        <v>45046</v>
      </c>
      <c r="D56" s="48">
        <f t="shared" si="10"/>
        <v>45077</v>
      </c>
      <c r="E56" s="48"/>
      <c r="F56" s="49">
        <f t="shared" si="13"/>
        <v>13000</v>
      </c>
      <c r="G56" s="49">
        <f t="shared" si="12"/>
        <v>1511000</v>
      </c>
      <c r="H56" s="50">
        <f t="shared" si="1"/>
        <v>2568.6999999999998</v>
      </c>
      <c r="I56" s="51"/>
      <c r="J56" s="52">
        <f t="shared" si="8"/>
        <v>15568.7</v>
      </c>
    </row>
    <row r="57" spans="1:10" s="53" customFormat="1">
      <c r="A57" s="2">
        <f t="shared" si="14"/>
        <v>39</v>
      </c>
      <c r="B57" s="2">
        <f t="shared" si="14"/>
        <v>33</v>
      </c>
      <c r="C57" s="48">
        <f t="shared" si="5"/>
        <v>45077</v>
      </c>
      <c r="D57" s="48">
        <f t="shared" si="10"/>
        <v>45107</v>
      </c>
      <c r="E57" s="48"/>
      <c r="F57" s="49">
        <f t="shared" si="13"/>
        <v>13000</v>
      </c>
      <c r="G57" s="49">
        <f t="shared" si="12"/>
        <v>1498000</v>
      </c>
      <c r="H57" s="50">
        <f t="shared" si="1"/>
        <v>2631.49</v>
      </c>
      <c r="I57" s="51"/>
      <c r="J57" s="52">
        <f t="shared" si="8"/>
        <v>15631.49</v>
      </c>
    </row>
    <row r="58" spans="1:10" s="53" customFormat="1">
      <c r="A58" s="2">
        <f t="shared" si="14"/>
        <v>40</v>
      </c>
      <c r="B58" s="2">
        <f t="shared" si="14"/>
        <v>34</v>
      </c>
      <c r="C58" s="48">
        <f t="shared" si="5"/>
        <v>45107</v>
      </c>
      <c r="D58" s="48">
        <f t="shared" si="10"/>
        <v>45138</v>
      </c>
      <c r="E58" s="48"/>
      <c r="F58" s="49">
        <f t="shared" si="13"/>
        <v>13000</v>
      </c>
      <c r="G58" s="49">
        <f t="shared" si="12"/>
        <v>1485000</v>
      </c>
      <c r="H58" s="50">
        <f t="shared" si="1"/>
        <v>2524.5</v>
      </c>
      <c r="I58" s="51"/>
      <c r="J58" s="52">
        <f t="shared" si="8"/>
        <v>15524.5</v>
      </c>
    </row>
    <row r="59" spans="1:10" s="53" customFormat="1">
      <c r="A59" s="2">
        <f t="shared" si="14"/>
        <v>41</v>
      </c>
      <c r="B59" s="2">
        <f t="shared" si="14"/>
        <v>35</v>
      </c>
      <c r="C59" s="48">
        <f t="shared" si="5"/>
        <v>45138</v>
      </c>
      <c r="D59" s="48">
        <f t="shared" si="10"/>
        <v>45169</v>
      </c>
      <c r="E59" s="48"/>
      <c r="F59" s="49">
        <f t="shared" si="13"/>
        <v>13000</v>
      </c>
      <c r="G59" s="49">
        <f t="shared" si="12"/>
        <v>1472000</v>
      </c>
      <c r="H59" s="50">
        <f t="shared" si="1"/>
        <v>2585.81</v>
      </c>
      <c r="I59" s="51"/>
      <c r="J59" s="52">
        <f t="shared" si="8"/>
        <v>15585.81</v>
      </c>
    </row>
    <row r="60" spans="1:10" s="53" customFormat="1">
      <c r="A60" s="2">
        <f t="shared" si="14"/>
        <v>42</v>
      </c>
      <c r="B60" s="2">
        <f t="shared" si="14"/>
        <v>36</v>
      </c>
      <c r="C60" s="48">
        <f t="shared" si="5"/>
        <v>45169</v>
      </c>
      <c r="D60" s="48">
        <f t="shared" si="10"/>
        <v>45199</v>
      </c>
      <c r="E60" s="48"/>
      <c r="F60" s="49">
        <f t="shared" si="13"/>
        <v>13000</v>
      </c>
      <c r="G60" s="49">
        <f t="shared" si="12"/>
        <v>1459000</v>
      </c>
      <c r="H60" s="50">
        <f t="shared" si="1"/>
        <v>2562.98</v>
      </c>
      <c r="I60" s="51"/>
      <c r="J60" s="52">
        <f t="shared" si="8"/>
        <v>15562.98</v>
      </c>
    </row>
    <row r="61" spans="1:10" s="53" customFormat="1">
      <c r="A61" s="2">
        <f t="shared" si="14"/>
        <v>43</v>
      </c>
      <c r="B61" s="2">
        <f t="shared" si="14"/>
        <v>37</v>
      </c>
      <c r="C61" s="48">
        <f t="shared" si="5"/>
        <v>45199</v>
      </c>
      <c r="D61" s="48">
        <f t="shared" si="10"/>
        <v>45230</v>
      </c>
      <c r="E61" s="48"/>
      <c r="F61" s="49">
        <f t="shared" si="13"/>
        <v>13000</v>
      </c>
      <c r="G61" s="49">
        <f t="shared" si="12"/>
        <v>1446000</v>
      </c>
      <c r="H61" s="50">
        <f t="shared" si="1"/>
        <v>2458.1999999999998</v>
      </c>
      <c r="I61" s="51"/>
      <c r="J61" s="52">
        <f t="shared" si="8"/>
        <v>15458.2</v>
      </c>
    </row>
    <row r="62" spans="1:10" s="53" customFormat="1">
      <c r="A62" s="2">
        <f t="shared" si="14"/>
        <v>44</v>
      </c>
      <c r="B62" s="2">
        <f t="shared" si="14"/>
        <v>38</v>
      </c>
      <c r="C62" s="48">
        <f t="shared" si="5"/>
        <v>45230</v>
      </c>
      <c r="D62" s="48">
        <f t="shared" si="10"/>
        <v>45260</v>
      </c>
      <c r="E62" s="48"/>
      <c r="F62" s="49">
        <f t="shared" si="13"/>
        <v>13000</v>
      </c>
      <c r="G62" s="49">
        <f t="shared" si="12"/>
        <v>1433000</v>
      </c>
      <c r="H62" s="50">
        <f t="shared" si="1"/>
        <v>2517.3000000000002</v>
      </c>
      <c r="I62" s="51"/>
      <c r="J62" s="52">
        <f t="shared" si="8"/>
        <v>15517.3</v>
      </c>
    </row>
    <row r="63" spans="1:10" s="53" customFormat="1">
      <c r="A63" s="2">
        <f t="shared" si="14"/>
        <v>45</v>
      </c>
      <c r="B63" s="2">
        <f t="shared" si="14"/>
        <v>39</v>
      </c>
      <c r="C63" s="48">
        <f t="shared" si="5"/>
        <v>45260</v>
      </c>
      <c r="D63" s="48">
        <f t="shared" si="10"/>
        <v>45291</v>
      </c>
      <c r="E63" s="48"/>
      <c r="F63" s="49">
        <f t="shared" si="13"/>
        <v>13000</v>
      </c>
      <c r="G63" s="49">
        <f t="shared" si="12"/>
        <v>1420000</v>
      </c>
      <c r="H63" s="50">
        <f t="shared" si="1"/>
        <v>2414</v>
      </c>
      <c r="I63" s="51"/>
      <c r="J63" s="52">
        <f t="shared" si="8"/>
        <v>15414</v>
      </c>
    </row>
    <row r="64" spans="1:10" s="53" customFormat="1">
      <c r="A64" s="2">
        <f t="shared" si="14"/>
        <v>46</v>
      </c>
      <c r="B64" s="2">
        <f t="shared" si="14"/>
        <v>40</v>
      </c>
      <c r="C64" s="48">
        <f t="shared" si="5"/>
        <v>45291</v>
      </c>
      <c r="D64" s="48">
        <f t="shared" si="10"/>
        <v>45322</v>
      </c>
      <c r="E64" s="48"/>
      <c r="F64" s="49">
        <f t="shared" si="13"/>
        <v>13000</v>
      </c>
      <c r="G64" s="49">
        <f t="shared" si="12"/>
        <v>1407000</v>
      </c>
      <c r="H64" s="50">
        <f t="shared" si="1"/>
        <v>2471.63</v>
      </c>
      <c r="I64" s="51"/>
      <c r="J64" s="52">
        <f t="shared" si="8"/>
        <v>15471.630000000001</v>
      </c>
    </row>
    <row r="65" spans="1:10" s="47" customFormat="1">
      <c r="A65" s="2">
        <f t="shared" si="14"/>
        <v>47</v>
      </c>
      <c r="B65" s="2">
        <f t="shared" si="14"/>
        <v>41</v>
      </c>
      <c r="C65" s="39">
        <f t="shared" si="5"/>
        <v>45322</v>
      </c>
      <c r="D65" s="39">
        <f t="shared" si="10"/>
        <v>45351</v>
      </c>
      <c r="E65" s="39"/>
      <c r="F65" s="41">
        <v>11000</v>
      </c>
      <c r="G65" s="41">
        <f t="shared" si="12"/>
        <v>1394000</v>
      </c>
      <c r="H65" s="42">
        <f t="shared" si="1"/>
        <v>2448.79</v>
      </c>
      <c r="I65" s="43"/>
      <c r="J65" s="40">
        <f t="shared" si="8"/>
        <v>13448.79</v>
      </c>
    </row>
    <row r="66" spans="1:10" s="53" customFormat="1">
      <c r="A66" s="2">
        <f t="shared" si="14"/>
        <v>48</v>
      </c>
      <c r="B66" s="2">
        <f t="shared" si="14"/>
        <v>42</v>
      </c>
      <c r="C66" s="48">
        <f t="shared" si="5"/>
        <v>45351</v>
      </c>
      <c r="D66" s="48">
        <f t="shared" si="10"/>
        <v>45382</v>
      </c>
      <c r="E66" s="48"/>
      <c r="F66" s="49">
        <f t="shared" si="13"/>
        <v>11000</v>
      </c>
      <c r="G66" s="49">
        <f t="shared" si="12"/>
        <v>1383000</v>
      </c>
      <c r="H66" s="50">
        <f t="shared" si="1"/>
        <v>2272.73</v>
      </c>
      <c r="I66" s="51"/>
      <c r="J66" s="52">
        <f t="shared" si="8"/>
        <v>13272.73</v>
      </c>
    </row>
    <row r="67" spans="1:10" s="53" customFormat="1">
      <c r="A67" s="2">
        <f t="shared" si="14"/>
        <v>49</v>
      </c>
      <c r="B67" s="2">
        <f t="shared" si="14"/>
        <v>43</v>
      </c>
      <c r="C67" s="48">
        <f t="shared" si="5"/>
        <v>45382</v>
      </c>
      <c r="D67" s="48">
        <f t="shared" si="10"/>
        <v>45412</v>
      </c>
      <c r="E67" s="48"/>
      <c r="F67" s="49">
        <f t="shared" si="13"/>
        <v>11000</v>
      </c>
      <c r="G67" s="49">
        <f t="shared" si="12"/>
        <v>1372000</v>
      </c>
      <c r="H67" s="50">
        <f t="shared" si="1"/>
        <v>2410.15</v>
      </c>
      <c r="I67" s="51"/>
      <c r="J67" s="52">
        <f t="shared" si="8"/>
        <v>13410.15</v>
      </c>
    </row>
    <row r="68" spans="1:10" s="53" customFormat="1">
      <c r="A68" s="2">
        <f t="shared" si="14"/>
        <v>50</v>
      </c>
      <c r="B68" s="2">
        <f t="shared" si="14"/>
        <v>44</v>
      </c>
      <c r="C68" s="48">
        <f t="shared" si="5"/>
        <v>45412</v>
      </c>
      <c r="D68" s="48">
        <f t="shared" si="10"/>
        <v>45443</v>
      </c>
      <c r="E68" s="48"/>
      <c r="F68" s="49">
        <f t="shared" si="13"/>
        <v>11000</v>
      </c>
      <c r="G68" s="49">
        <f t="shared" si="12"/>
        <v>1361000</v>
      </c>
      <c r="H68" s="50">
        <f t="shared" si="1"/>
        <v>2313.6999999999998</v>
      </c>
      <c r="I68" s="51"/>
      <c r="J68" s="52">
        <f t="shared" si="8"/>
        <v>13313.7</v>
      </c>
    </row>
    <row r="69" spans="1:10" s="53" customFormat="1">
      <c r="A69" s="2">
        <f t="shared" ref="A69:B84" si="15">A68+1</f>
        <v>51</v>
      </c>
      <c r="B69" s="2">
        <f t="shared" si="15"/>
        <v>45</v>
      </c>
      <c r="C69" s="48">
        <f t="shared" si="5"/>
        <v>45443</v>
      </c>
      <c r="D69" s="48">
        <f t="shared" si="10"/>
        <v>45473</v>
      </c>
      <c r="E69" s="48"/>
      <c r="F69" s="49">
        <f t="shared" si="13"/>
        <v>11000</v>
      </c>
      <c r="G69" s="49">
        <f t="shared" si="12"/>
        <v>1350000</v>
      </c>
      <c r="H69" s="50">
        <f t="shared" si="1"/>
        <v>2371.5</v>
      </c>
      <c r="I69" s="51"/>
      <c r="J69" s="52">
        <f t="shared" si="8"/>
        <v>13371.5</v>
      </c>
    </row>
    <row r="70" spans="1:10" s="53" customFormat="1">
      <c r="A70" s="2">
        <f t="shared" si="15"/>
        <v>52</v>
      </c>
      <c r="B70" s="2">
        <f t="shared" si="15"/>
        <v>46</v>
      </c>
      <c r="C70" s="48">
        <f t="shared" si="5"/>
        <v>45473</v>
      </c>
      <c r="D70" s="48">
        <f t="shared" si="10"/>
        <v>45504</v>
      </c>
      <c r="E70" s="48"/>
      <c r="F70" s="49">
        <f t="shared" si="13"/>
        <v>11000</v>
      </c>
      <c r="G70" s="49">
        <f t="shared" si="12"/>
        <v>1339000</v>
      </c>
      <c r="H70" s="50">
        <f t="shared" si="1"/>
        <v>2276.3000000000002</v>
      </c>
      <c r="I70" s="51"/>
      <c r="J70" s="52">
        <f t="shared" si="8"/>
        <v>13276.3</v>
      </c>
    </row>
    <row r="71" spans="1:10" s="53" customFormat="1">
      <c r="A71" s="2">
        <f t="shared" si="15"/>
        <v>53</v>
      </c>
      <c r="B71" s="2">
        <f t="shared" si="15"/>
        <v>47</v>
      </c>
      <c r="C71" s="48">
        <f t="shared" si="5"/>
        <v>45504</v>
      </c>
      <c r="D71" s="48">
        <f t="shared" si="10"/>
        <v>45535</v>
      </c>
      <c r="E71" s="48"/>
      <c r="F71" s="49">
        <f t="shared" si="13"/>
        <v>11000</v>
      </c>
      <c r="G71" s="49">
        <f t="shared" si="12"/>
        <v>1328000</v>
      </c>
      <c r="H71" s="50">
        <f t="shared" si="1"/>
        <v>2332.85</v>
      </c>
      <c r="I71" s="51"/>
      <c r="J71" s="52">
        <f t="shared" si="8"/>
        <v>13332.85</v>
      </c>
    </row>
    <row r="72" spans="1:10" s="53" customFormat="1">
      <c r="A72" s="2">
        <f t="shared" si="15"/>
        <v>54</v>
      </c>
      <c r="B72" s="2">
        <f t="shared" si="15"/>
        <v>48</v>
      </c>
      <c r="C72" s="48">
        <f t="shared" si="5"/>
        <v>45535</v>
      </c>
      <c r="D72" s="48">
        <f t="shared" si="10"/>
        <v>45565</v>
      </c>
      <c r="E72" s="48"/>
      <c r="F72" s="49">
        <f t="shared" si="13"/>
        <v>11000</v>
      </c>
      <c r="G72" s="49">
        <f t="shared" si="12"/>
        <v>1317000</v>
      </c>
      <c r="H72" s="50">
        <f t="shared" si="1"/>
        <v>2313.5300000000002</v>
      </c>
      <c r="I72" s="51"/>
      <c r="J72" s="52">
        <f t="shared" si="8"/>
        <v>13313.53</v>
      </c>
    </row>
    <row r="73" spans="1:10" s="53" customFormat="1">
      <c r="A73" s="2">
        <f t="shared" si="15"/>
        <v>55</v>
      </c>
      <c r="B73" s="2">
        <f t="shared" si="15"/>
        <v>49</v>
      </c>
      <c r="C73" s="48">
        <f t="shared" si="5"/>
        <v>45565</v>
      </c>
      <c r="D73" s="48">
        <f t="shared" si="10"/>
        <v>45596</v>
      </c>
      <c r="E73" s="48"/>
      <c r="F73" s="49">
        <f t="shared" si="13"/>
        <v>11000</v>
      </c>
      <c r="G73" s="49">
        <f t="shared" si="12"/>
        <v>1306000</v>
      </c>
      <c r="H73" s="50">
        <f t="shared" si="1"/>
        <v>2220.1999999999998</v>
      </c>
      <c r="I73" s="51"/>
      <c r="J73" s="52">
        <f t="shared" si="8"/>
        <v>13220.2</v>
      </c>
    </row>
    <row r="74" spans="1:10" s="53" customFormat="1">
      <c r="A74" s="2">
        <f t="shared" si="15"/>
        <v>56</v>
      </c>
      <c r="B74" s="2">
        <f t="shared" si="15"/>
        <v>50</v>
      </c>
      <c r="C74" s="48">
        <f t="shared" si="5"/>
        <v>45596</v>
      </c>
      <c r="D74" s="48">
        <f t="shared" si="10"/>
        <v>45626</v>
      </c>
      <c r="E74" s="48"/>
      <c r="F74" s="49">
        <f t="shared" si="13"/>
        <v>11000</v>
      </c>
      <c r="G74" s="49">
        <f t="shared" si="12"/>
        <v>1295000</v>
      </c>
      <c r="H74" s="50">
        <f t="shared" si="1"/>
        <v>2274.88</v>
      </c>
      <c r="I74" s="51"/>
      <c r="J74" s="52">
        <f t="shared" si="8"/>
        <v>13274.880000000001</v>
      </c>
    </row>
    <row r="75" spans="1:10" s="53" customFormat="1">
      <c r="A75" s="2">
        <f t="shared" si="15"/>
        <v>57</v>
      </c>
      <c r="B75" s="2">
        <f t="shared" si="15"/>
        <v>51</v>
      </c>
      <c r="C75" s="48">
        <f t="shared" si="5"/>
        <v>45626</v>
      </c>
      <c r="D75" s="48">
        <f t="shared" si="10"/>
        <v>45657</v>
      </c>
      <c r="E75" s="48"/>
      <c r="F75" s="49">
        <f t="shared" si="13"/>
        <v>11000</v>
      </c>
      <c r="G75" s="49">
        <f t="shared" si="12"/>
        <v>1284000</v>
      </c>
      <c r="H75" s="50">
        <f t="shared" si="1"/>
        <v>2182.8000000000002</v>
      </c>
      <c r="I75" s="51"/>
      <c r="J75" s="52">
        <f t="shared" si="8"/>
        <v>13182.8</v>
      </c>
    </row>
    <row r="76" spans="1:10" s="53" customFormat="1">
      <c r="A76" s="2">
        <f t="shared" si="15"/>
        <v>58</v>
      </c>
      <c r="B76" s="2">
        <f t="shared" si="15"/>
        <v>52</v>
      </c>
      <c r="C76" s="48">
        <f t="shared" si="5"/>
        <v>45657</v>
      </c>
      <c r="D76" s="48">
        <f t="shared" si="10"/>
        <v>45688</v>
      </c>
      <c r="E76" s="48"/>
      <c r="F76" s="49">
        <f t="shared" si="13"/>
        <v>11000</v>
      </c>
      <c r="G76" s="49">
        <f t="shared" si="12"/>
        <v>1273000</v>
      </c>
      <c r="H76" s="50">
        <f t="shared" si="1"/>
        <v>2236.2399999999998</v>
      </c>
      <c r="I76" s="51"/>
      <c r="J76" s="52">
        <f t="shared" si="8"/>
        <v>13236.24</v>
      </c>
    </row>
    <row r="77" spans="1:10" s="47" customFormat="1">
      <c r="A77" s="2">
        <f t="shared" si="15"/>
        <v>59</v>
      </c>
      <c r="B77" s="2">
        <f t="shared" si="15"/>
        <v>53</v>
      </c>
      <c r="C77" s="39">
        <f t="shared" si="5"/>
        <v>45688</v>
      </c>
      <c r="D77" s="39">
        <f t="shared" si="10"/>
        <v>45716</v>
      </c>
      <c r="E77" s="39"/>
      <c r="F77" s="41">
        <v>9000</v>
      </c>
      <c r="G77" s="41">
        <f t="shared" si="12"/>
        <v>1262000</v>
      </c>
      <c r="H77" s="42">
        <f t="shared" si="1"/>
        <v>2216.91</v>
      </c>
      <c r="I77" s="43"/>
      <c r="J77" s="40">
        <f t="shared" si="8"/>
        <v>11216.91</v>
      </c>
    </row>
    <row r="78" spans="1:10" s="53" customFormat="1">
      <c r="A78" s="2">
        <f t="shared" si="15"/>
        <v>60</v>
      </c>
      <c r="B78" s="2">
        <f t="shared" si="15"/>
        <v>54</v>
      </c>
      <c r="C78" s="48">
        <f t="shared" si="5"/>
        <v>45716</v>
      </c>
      <c r="D78" s="48">
        <f t="shared" si="10"/>
        <v>45747</v>
      </c>
      <c r="E78" s="48"/>
      <c r="F78" s="49">
        <f t="shared" si="13"/>
        <v>9000</v>
      </c>
      <c r="G78" s="49">
        <f t="shared" si="12"/>
        <v>1253000</v>
      </c>
      <c r="H78" s="50">
        <f t="shared" si="1"/>
        <v>1988.09</v>
      </c>
      <c r="I78" s="51"/>
      <c r="J78" s="52">
        <f t="shared" si="8"/>
        <v>10988.09</v>
      </c>
    </row>
    <row r="79" spans="1:10" s="53" customFormat="1">
      <c r="A79" s="2">
        <f t="shared" si="15"/>
        <v>61</v>
      </c>
      <c r="B79" s="2">
        <f t="shared" si="15"/>
        <v>55</v>
      </c>
      <c r="C79" s="48">
        <f t="shared" si="5"/>
        <v>45747</v>
      </c>
      <c r="D79" s="48">
        <f t="shared" si="10"/>
        <v>45777</v>
      </c>
      <c r="E79" s="48"/>
      <c r="F79" s="49">
        <f t="shared" si="13"/>
        <v>9000</v>
      </c>
      <c r="G79" s="49">
        <f t="shared" si="12"/>
        <v>1244000</v>
      </c>
      <c r="H79" s="50">
        <f t="shared" si="1"/>
        <v>2185.29</v>
      </c>
      <c r="I79" s="51"/>
      <c r="J79" s="52">
        <f t="shared" si="8"/>
        <v>11185.29</v>
      </c>
    </row>
    <row r="80" spans="1:10" s="53" customFormat="1">
      <c r="A80" s="2">
        <f t="shared" si="15"/>
        <v>62</v>
      </c>
      <c r="B80" s="2">
        <f t="shared" si="15"/>
        <v>56</v>
      </c>
      <c r="C80" s="48">
        <f t="shared" si="5"/>
        <v>45777</v>
      </c>
      <c r="D80" s="48">
        <f t="shared" si="10"/>
        <v>45808</v>
      </c>
      <c r="E80" s="48"/>
      <c r="F80" s="49">
        <f t="shared" si="13"/>
        <v>9000</v>
      </c>
      <c r="G80" s="49">
        <f t="shared" si="12"/>
        <v>1235000</v>
      </c>
      <c r="H80" s="50">
        <f t="shared" si="1"/>
        <v>2099.5</v>
      </c>
      <c r="I80" s="51"/>
      <c r="J80" s="52">
        <f t="shared" si="8"/>
        <v>11099.5</v>
      </c>
    </row>
    <row r="81" spans="1:10" s="53" customFormat="1">
      <c r="A81" s="2">
        <f t="shared" si="15"/>
        <v>63</v>
      </c>
      <c r="B81" s="2">
        <f t="shared" si="15"/>
        <v>57</v>
      </c>
      <c r="C81" s="48">
        <f t="shared" si="5"/>
        <v>45808</v>
      </c>
      <c r="D81" s="48">
        <f t="shared" si="10"/>
        <v>45838</v>
      </c>
      <c r="E81" s="48"/>
      <c r="F81" s="49">
        <f t="shared" si="13"/>
        <v>9000</v>
      </c>
      <c r="G81" s="49">
        <f t="shared" si="12"/>
        <v>1226000</v>
      </c>
      <c r="H81" s="50">
        <f t="shared" ref="H81:H144" si="16">ROUND((G81*(C81-C80)*$F$9/360),2)</f>
        <v>2153.67</v>
      </c>
      <c r="I81" s="51"/>
      <c r="J81" s="52">
        <f t="shared" si="8"/>
        <v>11153.67</v>
      </c>
    </row>
    <row r="82" spans="1:10" s="53" customFormat="1">
      <c r="A82" s="2">
        <f t="shared" si="15"/>
        <v>64</v>
      </c>
      <c r="B82" s="2">
        <f t="shared" si="15"/>
        <v>58</v>
      </c>
      <c r="C82" s="48">
        <f t="shared" si="5"/>
        <v>45838</v>
      </c>
      <c r="D82" s="48">
        <f t="shared" si="10"/>
        <v>45869</v>
      </c>
      <c r="E82" s="48"/>
      <c r="F82" s="49">
        <f t="shared" si="13"/>
        <v>9000</v>
      </c>
      <c r="G82" s="49">
        <f t="shared" si="12"/>
        <v>1217000</v>
      </c>
      <c r="H82" s="50">
        <f t="shared" si="16"/>
        <v>2068.9</v>
      </c>
      <c r="I82" s="51"/>
      <c r="J82" s="52">
        <f t="shared" si="8"/>
        <v>11068.9</v>
      </c>
    </row>
    <row r="83" spans="1:10" s="53" customFormat="1">
      <c r="A83" s="2">
        <f t="shared" si="15"/>
        <v>65</v>
      </c>
      <c r="B83" s="2">
        <f t="shared" si="15"/>
        <v>59</v>
      </c>
      <c r="C83" s="48">
        <f t="shared" si="5"/>
        <v>45869</v>
      </c>
      <c r="D83" s="48">
        <f t="shared" si="10"/>
        <v>45900</v>
      </c>
      <c r="E83" s="48"/>
      <c r="F83" s="49">
        <f t="shared" si="13"/>
        <v>9000</v>
      </c>
      <c r="G83" s="49">
        <f t="shared" si="12"/>
        <v>1208000</v>
      </c>
      <c r="H83" s="50">
        <f t="shared" si="16"/>
        <v>2122.0500000000002</v>
      </c>
      <c r="I83" s="51"/>
      <c r="J83" s="52">
        <f t="shared" si="8"/>
        <v>11122.05</v>
      </c>
    </row>
    <row r="84" spans="1:10" s="53" customFormat="1">
      <c r="A84" s="2">
        <f t="shared" si="15"/>
        <v>66</v>
      </c>
      <c r="B84" s="2">
        <f t="shared" si="15"/>
        <v>60</v>
      </c>
      <c r="C84" s="48">
        <f t="shared" si="5"/>
        <v>45900</v>
      </c>
      <c r="D84" s="48">
        <f t="shared" si="10"/>
        <v>45930</v>
      </c>
      <c r="E84" s="48"/>
      <c r="F84" s="49">
        <f t="shared" si="13"/>
        <v>9000</v>
      </c>
      <c r="G84" s="49">
        <f t="shared" si="12"/>
        <v>1199000</v>
      </c>
      <c r="H84" s="50">
        <f t="shared" si="16"/>
        <v>2106.2399999999998</v>
      </c>
      <c r="I84" s="51"/>
      <c r="J84" s="52">
        <f t="shared" si="8"/>
        <v>11106.24</v>
      </c>
    </row>
    <row r="85" spans="1:10" s="53" customFormat="1">
      <c r="A85" s="2">
        <f t="shared" ref="A85:B100" si="17">A84+1</f>
        <v>67</v>
      </c>
      <c r="B85" s="2">
        <f t="shared" si="17"/>
        <v>61</v>
      </c>
      <c r="C85" s="48">
        <f t="shared" ref="C85:C148" si="18">EOMONTH(C84,1)</f>
        <v>45930</v>
      </c>
      <c r="D85" s="48">
        <f t="shared" si="10"/>
        <v>45961</v>
      </c>
      <c r="E85" s="48"/>
      <c r="F85" s="49">
        <f t="shared" si="13"/>
        <v>9000</v>
      </c>
      <c r="G85" s="49">
        <f t="shared" si="12"/>
        <v>1190000</v>
      </c>
      <c r="H85" s="50">
        <f t="shared" si="16"/>
        <v>2023</v>
      </c>
      <c r="I85" s="51"/>
      <c r="J85" s="52">
        <f t="shared" ref="J85:J148" si="19">F85+H85</f>
        <v>11023</v>
      </c>
    </row>
    <row r="86" spans="1:10" s="53" customFormat="1">
      <c r="A86" s="2">
        <f t="shared" si="17"/>
        <v>68</v>
      </c>
      <c r="B86" s="2">
        <f t="shared" si="17"/>
        <v>62</v>
      </c>
      <c r="C86" s="48">
        <f t="shared" si="18"/>
        <v>45961</v>
      </c>
      <c r="D86" s="48">
        <f t="shared" si="10"/>
        <v>45991</v>
      </c>
      <c r="E86" s="48"/>
      <c r="F86" s="49">
        <f t="shared" si="13"/>
        <v>9000</v>
      </c>
      <c r="G86" s="49">
        <f t="shared" si="12"/>
        <v>1181000</v>
      </c>
      <c r="H86" s="50">
        <f t="shared" si="16"/>
        <v>2074.62</v>
      </c>
      <c r="I86" s="51"/>
      <c r="J86" s="52">
        <f t="shared" si="19"/>
        <v>11074.619999999999</v>
      </c>
    </row>
    <row r="87" spans="1:10" s="53" customFormat="1">
      <c r="A87" s="2">
        <f t="shared" si="17"/>
        <v>69</v>
      </c>
      <c r="B87" s="2">
        <f t="shared" si="17"/>
        <v>63</v>
      </c>
      <c r="C87" s="48">
        <f t="shared" si="18"/>
        <v>45991</v>
      </c>
      <c r="D87" s="48">
        <f t="shared" si="10"/>
        <v>46022</v>
      </c>
      <c r="E87" s="48"/>
      <c r="F87" s="49">
        <f t="shared" si="13"/>
        <v>9000</v>
      </c>
      <c r="G87" s="49">
        <f t="shared" si="12"/>
        <v>1172000</v>
      </c>
      <c r="H87" s="50">
        <f t="shared" si="16"/>
        <v>1992.4</v>
      </c>
      <c r="I87" s="51"/>
      <c r="J87" s="52">
        <f t="shared" si="19"/>
        <v>10992.4</v>
      </c>
    </row>
    <row r="88" spans="1:10" s="53" customFormat="1">
      <c r="A88" s="2">
        <f t="shared" si="17"/>
        <v>70</v>
      </c>
      <c r="B88" s="2">
        <f t="shared" si="17"/>
        <v>64</v>
      </c>
      <c r="C88" s="48">
        <f t="shared" si="18"/>
        <v>46022</v>
      </c>
      <c r="D88" s="48">
        <f t="shared" si="10"/>
        <v>46053</v>
      </c>
      <c r="E88" s="48"/>
      <c r="F88" s="49">
        <f t="shared" si="13"/>
        <v>9000</v>
      </c>
      <c r="G88" s="49">
        <f t="shared" si="12"/>
        <v>1163000</v>
      </c>
      <c r="H88" s="50">
        <f t="shared" si="16"/>
        <v>2043</v>
      </c>
      <c r="I88" s="51"/>
      <c r="J88" s="52">
        <f t="shared" si="19"/>
        <v>11043</v>
      </c>
    </row>
    <row r="89" spans="1:10" s="47" customFormat="1">
      <c r="A89" s="2">
        <f t="shared" si="17"/>
        <v>71</v>
      </c>
      <c r="B89" s="2">
        <f t="shared" si="17"/>
        <v>65</v>
      </c>
      <c r="C89" s="39">
        <f t="shared" si="18"/>
        <v>46053</v>
      </c>
      <c r="D89" s="39">
        <f t="shared" si="10"/>
        <v>46081</v>
      </c>
      <c r="E89" s="39"/>
      <c r="F89" s="41">
        <v>7000</v>
      </c>
      <c r="G89" s="41">
        <f t="shared" si="12"/>
        <v>1154000</v>
      </c>
      <c r="H89" s="42">
        <f t="shared" si="16"/>
        <v>2027.19</v>
      </c>
      <c r="I89" s="43"/>
      <c r="J89" s="40">
        <f t="shared" si="19"/>
        <v>9027.19</v>
      </c>
    </row>
    <row r="90" spans="1:10" s="53" customFormat="1">
      <c r="A90" s="2">
        <f t="shared" si="17"/>
        <v>72</v>
      </c>
      <c r="B90" s="2">
        <f t="shared" si="17"/>
        <v>66</v>
      </c>
      <c r="C90" s="48">
        <f t="shared" si="18"/>
        <v>46081</v>
      </c>
      <c r="D90" s="48">
        <f t="shared" si="10"/>
        <v>46112</v>
      </c>
      <c r="E90" s="48"/>
      <c r="F90" s="49">
        <f t="shared" si="13"/>
        <v>7000</v>
      </c>
      <c r="G90" s="49">
        <f t="shared" si="12"/>
        <v>1147000</v>
      </c>
      <c r="H90" s="50">
        <f t="shared" si="16"/>
        <v>1819.91</v>
      </c>
      <c r="I90" s="51"/>
      <c r="J90" s="52">
        <f t="shared" si="19"/>
        <v>8819.91</v>
      </c>
    </row>
    <row r="91" spans="1:10" s="53" customFormat="1">
      <c r="A91" s="2">
        <f t="shared" si="17"/>
        <v>73</v>
      </c>
      <c r="B91" s="2">
        <f t="shared" si="17"/>
        <v>67</v>
      </c>
      <c r="C91" s="48">
        <f t="shared" si="18"/>
        <v>46112</v>
      </c>
      <c r="D91" s="48">
        <f t="shared" si="10"/>
        <v>46142</v>
      </c>
      <c r="E91" s="48"/>
      <c r="F91" s="49">
        <f t="shared" si="13"/>
        <v>7000</v>
      </c>
      <c r="G91" s="49">
        <f t="shared" si="12"/>
        <v>1140000</v>
      </c>
      <c r="H91" s="50">
        <f t="shared" si="16"/>
        <v>2002.6</v>
      </c>
      <c r="I91" s="51"/>
      <c r="J91" s="52">
        <f t="shared" si="19"/>
        <v>9002.6</v>
      </c>
    </row>
    <row r="92" spans="1:10" s="53" customFormat="1">
      <c r="A92" s="2">
        <f t="shared" si="17"/>
        <v>74</v>
      </c>
      <c r="B92" s="2">
        <f t="shared" si="17"/>
        <v>68</v>
      </c>
      <c r="C92" s="48">
        <f t="shared" si="18"/>
        <v>46142</v>
      </c>
      <c r="D92" s="48">
        <f t="shared" si="10"/>
        <v>46173</v>
      </c>
      <c r="E92" s="48"/>
      <c r="F92" s="49">
        <f t="shared" si="13"/>
        <v>7000</v>
      </c>
      <c r="G92" s="49">
        <f t="shared" si="12"/>
        <v>1133000</v>
      </c>
      <c r="H92" s="50">
        <f t="shared" si="16"/>
        <v>1926.1</v>
      </c>
      <c r="I92" s="51"/>
      <c r="J92" s="52">
        <f t="shared" si="19"/>
        <v>8926.1</v>
      </c>
    </row>
    <row r="93" spans="1:10" s="53" customFormat="1">
      <c r="A93" s="2">
        <f t="shared" si="17"/>
        <v>75</v>
      </c>
      <c r="B93" s="2">
        <f t="shared" si="17"/>
        <v>69</v>
      </c>
      <c r="C93" s="48">
        <f t="shared" si="18"/>
        <v>46173</v>
      </c>
      <c r="D93" s="48">
        <f t="shared" si="10"/>
        <v>46203</v>
      </c>
      <c r="E93" s="48"/>
      <c r="F93" s="49">
        <f t="shared" si="13"/>
        <v>7000</v>
      </c>
      <c r="G93" s="49">
        <f t="shared" si="12"/>
        <v>1126000</v>
      </c>
      <c r="H93" s="50">
        <f t="shared" si="16"/>
        <v>1978.01</v>
      </c>
      <c r="I93" s="51"/>
      <c r="J93" s="52">
        <f t="shared" si="19"/>
        <v>8978.01</v>
      </c>
    </row>
    <row r="94" spans="1:10" s="53" customFormat="1">
      <c r="A94" s="2">
        <f t="shared" si="17"/>
        <v>76</v>
      </c>
      <c r="B94" s="2">
        <f t="shared" si="17"/>
        <v>70</v>
      </c>
      <c r="C94" s="48">
        <f t="shared" si="18"/>
        <v>46203</v>
      </c>
      <c r="D94" s="48">
        <f t="shared" si="10"/>
        <v>46234</v>
      </c>
      <c r="E94" s="48"/>
      <c r="F94" s="49">
        <f t="shared" si="13"/>
        <v>7000</v>
      </c>
      <c r="G94" s="49">
        <f t="shared" si="12"/>
        <v>1119000</v>
      </c>
      <c r="H94" s="50">
        <f t="shared" si="16"/>
        <v>1902.3</v>
      </c>
      <c r="I94" s="51"/>
      <c r="J94" s="52">
        <f t="shared" si="19"/>
        <v>8902.2999999999993</v>
      </c>
    </row>
    <row r="95" spans="1:10" s="53" customFormat="1">
      <c r="A95" s="2">
        <f t="shared" si="17"/>
        <v>77</v>
      </c>
      <c r="B95" s="2">
        <f t="shared" si="17"/>
        <v>71</v>
      </c>
      <c r="C95" s="48">
        <f t="shared" si="18"/>
        <v>46234</v>
      </c>
      <c r="D95" s="48">
        <f t="shared" si="10"/>
        <v>46265</v>
      </c>
      <c r="E95" s="48"/>
      <c r="F95" s="49">
        <f t="shared" si="13"/>
        <v>7000</v>
      </c>
      <c r="G95" s="49">
        <f t="shared" si="12"/>
        <v>1112000</v>
      </c>
      <c r="H95" s="50">
        <f t="shared" si="16"/>
        <v>1953.41</v>
      </c>
      <c r="I95" s="51"/>
      <c r="J95" s="52">
        <f t="shared" si="19"/>
        <v>8953.41</v>
      </c>
    </row>
    <row r="96" spans="1:10" s="53" customFormat="1">
      <c r="A96" s="2">
        <f t="shared" si="17"/>
        <v>78</v>
      </c>
      <c r="B96" s="2">
        <f t="shared" si="17"/>
        <v>72</v>
      </c>
      <c r="C96" s="48">
        <f t="shared" si="18"/>
        <v>46265</v>
      </c>
      <c r="D96" s="48">
        <f t="shared" si="10"/>
        <v>46295</v>
      </c>
      <c r="E96" s="48"/>
      <c r="F96" s="49">
        <f t="shared" si="13"/>
        <v>7000</v>
      </c>
      <c r="G96" s="49">
        <f t="shared" si="12"/>
        <v>1105000</v>
      </c>
      <c r="H96" s="50">
        <f t="shared" si="16"/>
        <v>1941.12</v>
      </c>
      <c r="I96" s="51"/>
      <c r="J96" s="52">
        <f t="shared" si="19"/>
        <v>8941.119999999999</v>
      </c>
    </row>
    <row r="97" spans="1:10" s="53" customFormat="1">
      <c r="A97" s="2">
        <f t="shared" si="17"/>
        <v>79</v>
      </c>
      <c r="B97" s="2">
        <f t="shared" si="17"/>
        <v>73</v>
      </c>
      <c r="C97" s="48">
        <f t="shared" si="18"/>
        <v>46295</v>
      </c>
      <c r="D97" s="48">
        <f t="shared" ref="D97:D160" si="20">C98</f>
        <v>46326</v>
      </c>
      <c r="E97" s="48"/>
      <c r="F97" s="49">
        <f t="shared" si="13"/>
        <v>7000</v>
      </c>
      <c r="G97" s="49">
        <f t="shared" si="12"/>
        <v>1098000</v>
      </c>
      <c r="H97" s="50">
        <f t="shared" si="16"/>
        <v>1866.6</v>
      </c>
      <c r="I97" s="51"/>
      <c r="J97" s="52">
        <f t="shared" si="19"/>
        <v>8866.6</v>
      </c>
    </row>
    <row r="98" spans="1:10" s="53" customFormat="1">
      <c r="A98" s="2">
        <f t="shared" si="17"/>
        <v>80</v>
      </c>
      <c r="B98" s="2">
        <f t="shared" si="17"/>
        <v>74</v>
      </c>
      <c r="C98" s="48">
        <f t="shared" si="18"/>
        <v>46326</v>
      </c>
      <c r="D98" s="48">
        <f t="shared" si="20"/>
        <v>46356</v>
      </c>
      <c r="E98" s="48"/>
      <c r="F98" s="49">
        <f t="shared" si="13"/>
        <v>7000</v>
      </c>
      <c r="G98" s="49">
        <f t="shared" si="12"/>
        <v>1091000</v>
      </c>
      <c r="H98" s="50">
        <f t="shared" si="16"/>
        <v>1916.52</v>
      </c>
      <c r="I98" s="51"/>
      <c r="J98" s="52">
        <f t="shared" si="19"/>
        <v>8916.52</v>
      </c>
    </row>
    <row r="99" spans="1:10" s="53" customFormat="1">
      <c r="A99" s="2">
        <f t="shared" si="17"/>
        <v>81</v>
      </c>
      <c r="B99" s="2">
        <f t="shared" si="17"/>
        <v>75</v>
      </c>
      <c r="C99" s="48">
        <f t="shared" si="18"/>
        <v>46356</v>
      </c>
      <c r="D99" s="48">
        <f t="shared" si="20"/>
        <v>46387</v>
      </c>
      <c r="E99" s="48"/>
      <c r="F99" s="49">
        <f t="shared" si="13"/>
        <v>7000</v>
      </c>
      <c r="G99" s="49">
        <f t="shared" si="12"/>
        <v>1084000</v>
      </c>
      <c r="H99" s="50">
        <f t="shared" si="16"/>
        <v>1842.8</v>
      </c>
      <c r="I99" s="51"/>
      <c r="J99" s="52">
        <f t="shared" si="19"/>
        <v>8842.7999999999993</v>
      </c>
    </row>
    <row r="100" spans="1:10" s="53" customFormat="1">
      <c r="A100" s="2">
        <f t="shared" si="17"/>
        <v>82</v>
      </c>
      <c r="B100" s="2">
        <f t="shared" si="17"/>
        <v>76</v>
      </c>
      <c r="C100" s="48">
        <f t="shared" si="18"/>
        <v>46387</v>
      </c>
      <c r="D100" s="48">
        <f t="shared" si="20"/>
        <v>46418</v>
      </c>
      <c r="E100" s="48"/>
      <c r="F100" s="49">
        <f t="shared" si="13"/>
        <v>7000</v>
      </c>
      <c r="G100" s="49">
        <f t="shared" si="12"/>
        <v>1077000</v>
      </c>
      <c r="H100" s="50">
        <f t="shared" si="16"/>
        <v>1891.93</v>
      </c>
      <c r="I100" s="51"/>
      <c r="J100" s="52">
        <f t="shared" si="19"/>
        <v>8891.93</v>
      </c>
    </row>
    <row r="101" spans="1:10" s="47" customFormat="1">
      <c r="A101" s="2">
        <f t="shared" ref="A101:B116" si="21">A100+1</f>
        <v>83</v>
      </c>
      <c r="B101" s="2">
        <f t="shared" si="21"/>
        <v>77</v>
      </c>
      <c r="C101" s="39">
        <f t="shared" si="18"/>
        <v>46418</v>
      </c>
      <c r="D101" s="39">
        <f t="shared" si="20"/>
        <v>46446</v>
      </c>
      <c r="E101" s="39"/>
      <c r="F101" s="41">
        <v>5000</v>
      </c>
      <c r="G101" s="41">
        <f t="shared" si="12"/>
        <v>1070000</v>
      </c>
      <c r="H101" s="42">
        <f t="shared" si="16"/>
        <v>1879.63</v>
      </c>
      <c r="I101" s="43"/>
      <c r="J101" s="40">
        <f t="shared" si="19"/>
        <v>6879.63</v>
      </c>
    </row>
    <row r="102" spans="1:10" s="53" customFormat="1">
      <c r="A102" s="2">
        <f t="shared" si="21"/>
        <v>84</v>
      </c>
      <c r="B102" s="2">
        <f t="shared" si="21"/>
        <v>78</v>
      </c>
      <c r="C102" s="48">
        <f t="shared" si="18"/>
        <v>46446</v>
      </c>
      <c r="D102" s="48">
        <f t="shared" si="20"/>
        <v>46477</v>
      </c>
      <c r="E102" s="48"/>
      <c r="F102" s="49">
        <f t="shared" si="13"/>
        <v>5000</v>
      </c>
      <c r="G102" s="49">
        <f t="shared" si="12"/>
        <v>1065000</v>
      </c>
      <c r="H102" s="50">
        <f t="shared" si="16"/>
        <v>1689.8</v>
      </c>
      <c r="I102" s="51"/>
      <c r="J102" s="52">
        <f t="shared" si="19"/>
        <v>6689.8</v>
      </c>
    </row>
    <row r="103" spans="1:10" s="53" customFormat="1">
      <c r="A103" s="2">
        <f t="shared" si="21"/>
        <v>85</v>
      </c>
      <c r="B103" s="2">
        <f t="shared" si="21"/>
        <v>79</v>
      </c>
      <c r="C103" s="48">
        <f t="shared" si="18"/>
        <v>46477</v>
      </c>
      <c r="D103" s="48">
        <f t="shared" si="20"/>
        <v>46507</v>
      </c>
      <c r="E103" s="48"/>
      <c r="F103" s="49">
        <f t="shared" si="13"/>
        <v>5000</v>
      </c>
      <c r="G103" s="49">
        <f t="shared" si="12"/>
        <v>1060000</v>
      </c>
      <c r="H103" s="50">
        <f t="shared" si="16"/>
        <v>1862.07</v>
      </c>
      <c r="I103" s="51"/>
      <c r="J103" s="52">
        <f t="shared" si="19"/>
        <v>6862.07</v>
      </c>
    </row>
    <row r="104" spans="1:10" s="53" customFormat="1">
      <c r="A104" s="2">
        <f t="shared" si="21"/>
        <v>86</v>
      </c>
      <c r="B104" s="2">
        <f t="shared" si="21"/>
        <v>80</v>
      </c>
      <c r="C104" s="48">
        <f t="shared" si="18"/>
        <v>46507</v>
      </c>
      <c r="D104" s="48">
        <f t="shared" si="20"/>
        <v>46538</v>
      </c>
      <c r="E104" s="48"/>
      <c r="F104" s="49">
        <f t="shared" si="13"/>
        <v>5000</v>
      </c>
      <c r="G104" s="49">
        <f t="shared" si="12"/>
        <v>1055000</v>
      </c>
      <c r="H104" s="50">
        <f t="shared" si="16"/>
        <v>1793.5</v>
      </c>
      <c r="I104" s="51"/>
      <c r="J104" s="52">
        <f t="shared" si="19"/>
        <v>6793.5</v>
      </c>
    </row>
    <row r="105" spans="1:10" s="53" customFormat="1">
      <c r="A105" s="2">
        <f t="shared" si="21"/>
        <v>87</v>
      </c>
      <c r="B105" s="2">
        <f t="shared" si="21"/>
        <v>81</v>
      </c>
      <c r="C105" s="48">
        <f t="shared" si="18"/>
        <v>46538</v>
      </c>
      <c r="D105" s="48">
        <f t="shared" si="20"/>
        <v>46568</v>
      </c>
      <c r="E105" s="48"/>
      <c r="F105" s="49">
        <f t="shared" si="13"/>
        <v>5000</v>
      </c>
      <c r="G105" s="49">
        <f t="shared" si="12"/>
        <v>1050000</v>
      </c>
      <c r="H105" s="50">
        <f t="shared" si="16"/>
        <v>1844.5</v>
      </c>
      <c r="I105" s="51"/>
      <c r="J105" s="52">
        <f t="shared" si="19"/>
        <v>6844.5</v>
      </c>
    </row>
    <row r="106" spans="1:10" s="53" customFormat="1">
      <c r="A106" s="2">
        <f t="shared" si="21"/>
        <v>88</v>
      </c>
      <c r="B106" s="2">
        <f t="shared" si="21"/>
        <v>82</v>
      </c>
      <c r="C106" s="48">
        <f t="shared" si="18"/>
        <v>46568</v>
      </c>
      <c r="D106" s="48">
        <f t="shared" si="20"/>
        <v>46599</v>
      </c>
      <c r="E106" s="48"/>
      <c r="F106" s="49">
        <f t="shared" si="13"/>
        <v>5000</v>
      </c>
      <c r="G106" s="49">
        <f t="shared" ref="G106:G167" si="22">G105-F105</f>
        <v>1045000</v>
      </c>
      <c r="H106" s="50">
        <f t="shared" si="16"/>
        <v>1776.5</v>
      </c>
      <c r="I106" s="51"/>
      <c r="J106" s="52">
        <f t="shared" si="19"/>
        <v>6776.5</v>
      </c>
    </row>
    <row r="107" spans="1:10" s="53" customFormat="1">
      <c r="A107" s="2">
        <f t="shared" si="21"/>
        <v>89</v>
      </c>
      <c r="B107" s="2">
        <f t="shared" si="21"/>
        <v>83</v>
      </c>
      <c r="C107" s="48">
        <f t="shared" si="18"/>
        <v>46599</v>
      </c>
      <c r="D107" s="48">
        <f t="shared" si="20"/>
        <v>46630</v>
      </c>
      <c r="E107" s="48"/>
      <c r="F107" s="49">
        <f t="shared" ref="F107:F167" si="23">ROUND(F106,2)</f>
        <v>5000</v>
      </c>
      <c r="G107" s="49">
        <f t="shared" si="22"/>
        <v>1040000</v>
      </c>
      <c r="H107" s="50">
        <f t="shared" si="16"/>
        <v>1826.93</v>
      </c>
      <c r="I107" s="51"/>
      <c r="J107" s="52">
        <f t="shared" si="19"/>
        <v>6826.93</v>
      </c>
    </row>
    <row r="108" spans="1:10" s="53" customFormat="1">
      <c r="A108" s="2">
        <f t="shared" si="21"/>
        <v>90</v>
      </c>
      <c r="B108" s="2">
        <f t="shared" si="21"/>
        <v>84</v>
      </c>
      <c r="C108" s="48">
        <f t="shared" si="18"/>
        <v>46630</v>
      </c>
      <c r="D108" s="48">
        <f t="shared" si="20"/>
        <v>46660</v>
      </c>
      <c r="E108" s="48"/>
      <c r="F108" s="49">
        <f t="shared" si="23"/>
        <v>5000</v>
      </c>
      <c r="G108" s="49">
        <f t="shared" si="22"/>
        <v>1035000</v>
      </c>
      <c r="H108" s="50">
        <f t="shared" si="16"/>
        <v>1818.15</v>
      </c>
      <c r="I108" s="51"/>
      <c r="J108" s="52">
        <f t="shared" si="19"/>
        <v>6818.15</v>
      </c>
    </row>
    <row r="109" spans="1:10" s="53" customFormat="1">
      <c r="A109" s="2">
        <f t="shared" si="21"/>
        <v>91</v>
      </c>
      <c r="B109" s="2">
        <f t="shared" si="21"/>
        <v>85</v>
      </c>
      <c r="C109" s="48">
        <f t="shared" si="18"/>
        <v>46660</v>
      </c>
      <c r="D109" s="48">
        <f t="shared" si="20"/>
        <v>46691</v>
      </c>
      <c r="E109" s="48"/>
      <c r="F109" s="49">
        <f t="shared" si="23"/>
        <v>5000</v>
      </c>
      <c r="G109" s="49">
        <f t="shared" si="22"/>
        <v>1030000</v>
      </c>
      <c r="H109" s="50">
        <f t="shared" si="16"/>
        <v>1751</v>
      </c>
      <c r="I109" s="51"/>
      <c r="J109" s="52">
        <f t="shared" si="19"/>
        <v>6751</v>
      </c>
    </row>
    <row r="110" spans="1:10" s="53" customFormat="1">
      <c r="A110" s="2">
        <f t="shared" si="21"/>
        <v>92</v>
      </c>
      <c r="B110" s="2">
        <f t="shared" si="21"/>
        <v>86</v>
      </c>
      <c r="C110" s="48">
        <f t="shared" si="18"/>
        <v>46691</v>
      </c>
      <c r="D110" s="48">
        <f t="shared" si="20"/>
        <v>46721</v>
      </c>
      <c r="E110" s="48"/>
      <c r="F110" s="49">
        <f t="shared" si="23"/>
        <v>5000</v>
      </c>
      <c r="G110" s="49">
        <f t="shared" si="22"/>
        <v>1025000</v>
      </c>
      <c r="H110" s="50">
        <f t="shared" si="16"/>
        <v>1800.58</v>
      </c>
      <c r="I110" s="51"/>
      <c r="J110" s="52">
        <f t="shared" si="19"/>
        <v>6800.58</v>
      </c>
    </row>
    <row r="111" spans="1:10" s="53" customFormat="1">
      <c r="A111" s="2">
        <f t="shared" si="21"/>
        <v>93</v>
      </c>
      <c r="B111" s="2">
        <f t="shared" si="21"/>
        <v>87</v>
      </c>
      <c r="C111" s="48">
        <f t="shared" si="18"/>
        <v>46721</v>
      </c>
      <c r="D111" s="48">
        <f t="shared" si="20"/>
        <v>46752</v>
      </c>
      <c r="E111" s="48"/>
      <c r="F111" s="49">
        <f t="shared" si="23"/>
        <v>5000</v>
      </c>
      <c r="G111" s="49">
        <f t="shared" si="22"/>
        <v>1020000</v>
      </c>
      <c r="H111" s="50">
        <f t="shared" si="16"/>
        <v>1734</v>
      </c>
      <c r="I111" s="51"/>
      <c r="J111" s="52">
        <f t="shared" si="19"/>
        <v>6734</v>
      </c>
    </row>
    <row r="112" spans="1:10" s="53" customFormat="1">
      <c r="A112" s="2">
        <f t="shared" si="21"/>
        <v>94</v>
      </c>
      <c r="B112" s="2">
        <f t="shared" si="21"/>
        <v>88</v>
      </c>
      <c r="C112" s="48">
        <f t="shared" si="18"/>
        <v>46752</v>
      </c>
      <c r="D112" s="48">
        <f t="shared" si="20"/>
        <v>46783</v>
      </c>
      <c r="E112" s="48"/>
      <c r="F112" s="49">
        <f t="shared" si="23"/>
        <v>5000</v>
      </c>
      <c r="G112" s="49">
        <f t="shared" si="22"/>
        <v>1015000</v>
      </c>
      <c r="H112" s="50">
        <f t="shared" si="16"/>
        <v>1783.02</v>
      </c>
      <c r="I112" s="51"/>
      <c r="J112" s="52">
        <f t="shared" si="19"/>
        <v>6783.02</v>
      </c>
    </row>
    <row r="113" spans="1:10" s="47" customFormat="1">
      <c r="A113" s="2">
        <f t="shared" si="21"/>
        <v>95</v>
      </c>
      <c r="B113" s="2">
        <f t="shared" si="21"/>
        <v>89</v>
      </c>
      <c r="C113" s="39">
        <f t="shared" si="18"/>
        <v>46783</v>
      </c>
      <c r="D113" s="39">
        <f t="shared" si="20"/>
        <v>46812</v>
      </c>
      <c r="E113" s="39"/>
      <c r="F113" s="41">
        <v>18000</v>
      </c>
      <c r="G113" s="41">
        <f t="shared" si="22"/>
        <v>1010000</v>
      </c>
      <c r="H113" s="42">
        <f t="shared" si="16"/>
        <v>1774.23</v>
      </c>
      <c r="I113" s="43"/>
      <c r="J113" s="40">
        <f t="shared" si="19"/>
        <v>19774.23</v>
      </c>
    </row>
    <row r="114" spans="1:10" s="53" customFormat="1">
      <c r="A114" s="2">
        <f t="shared" si="21"/>
        <v>96</v>
      </c>
      <c r="B114" s="2">
        <f t="shared" si="21"/>
        <v>90</v>
      </c>
      <c r="C114" s="48">
        <f t="shared" si="18"/>
        <v>46812</v>
      </c>
      <c r="D114" s="48">
        <f t="shared" si="20"/>
        <v>46843</v>
      </c>
      <c r="E114" s="48"/>
      <c r="F114" s="49">
        <f t="shared" si="23"/>
        <v>18000</v>
      </c>
      <c r="G114" s="49">
        <f t="shared" si="22"/>
        <v>992000</v>
      </c>
      <c r="H114" s="50">
        <f t="shared" si="16"/>
        <v>1630.19</v>
      </c>
      <c r="I114" s="51"/>
      <c r="J114" s="52">
        <f t="shared" si="19"/>
        <v>19630.189999999999</v>
      </c>
    </row>
    <row r="115" spans="1:10" s="53" customFormat="1">
      <c r="A115" s="2">
        <f t="shared" si="21"/>
        <v>97</v>
      </c>
      <c r="B115" s="2">
        <f t="shared" si="21"/>
        <v>91</v>
      </c>
      <c r="C115" s="48">
        <f t="shared" si="18"/>
        <v>46843</v>
      </c>
      <c r="D115" s="48">
        <f t="shared" si="20"/>
        <v>46873</v>
      </c>
      <c r="E115" s="48"/>
      <c r="F115" s="49">
        <f t="shared" si="23"/>
        <v>18000</v>
      </c>
      <c r="G115" s="49">
        <f t="shared" si="22"/>
        <v>974000</v>
      </c>
      <c r="H115" s="50">
        <f t="shared" si="16"/>
        <v>1710.99</v>
      </c>
      <c r="I115" s="51"/>
      <c r="J115" s="52">
        <f t="shared" si="19"/>
        <v>19710.990000000002</v>
      </c>
    </row>
    <row r="116" spans="1:10" s="53" customFormat="1">
      <c r="A116" s="2">
        <f t="shared" si="21"/>
        <v>98</v>
      </c>
      <c r="B116" s="2">
        <f t="shared" si="21"/>
        <v>92</v>
      </c>
      <c r="C116" s="48">
        <f t="shared" si="18"/>
        <v>46873</v>
      </c>
      <c r="D116" s="48">
        <f t="shared" si="20"/>
        <v>46904</v>
      </c>
      <c r="E116" s="48"/>
      <c r="F116" s="49">
        <f t="shared" si="23"/>
        <v>18000</v>
      </c>
      <c r="G116" s="49">
        <f t="shared" si="22"/>
        <v>956000</v>
      </c>
      <c r="H116" s="50">
        <f t="shared" si="16"/>
        <v>1625.2</v>
      </c>
      <c r="I116" s="51"/>
      <c r="J116" s="52">
        <f t="shared" si="19"/>
        <v>19625.2</v>
      </c>
    </row>
    <row r="117" spans="1:10" s="53" customFormat="1">
      <c r="A117" s="2">
        <f t="shared" ref="A117:B132" si="24">A116+1</f>
        <v>99</v>
      </c>
      <c r="B117" s="2">
        <f t="shared" si="24"/>
        <v>93</v>
      </c>
      <c r="C117" s="48">
        <f t="shared" si="18"/>
        <v>46904</v>
      </c>
      <c r="D117" s="48">
        <f t="shared" si="20"/>
        <v>46934</v>
      </c>
      <c r="E117" s="48"/>
      <c r="F117" s="49">
        <f t="shared" si="23"/>
        <v>18000</v>
      </c>
      <c r="G117" s="49">
        <f t="shared" si="22"/>
        <v>938000</v>
      </c>
      <c r="H117" s="50">
        <f t="shared" si="16"/>
        <v>1647.75</v>
      </c>
      <c r="I117" s="51"/>
      <c r="J117" s="52">
        <f t="shared" si="19"/>
        <v>19647.75</v>
      </c>
    </row>
    <row r="118" spans="1:10" s="53" customFormat="1">
      <c r="A118" s="2">
        <f t="shared" si="24"/>
        <v>100</v>
      </c>
      <c r="B118" s="2">
        <f t="shared" si="24"/>
        <v>94</v>
      </c>
      <c r="C118" s="48">
        <f t="shared" si="18"/>
        <v>46934</v>
      </c>
      <c r="D118" s="48">
        <f t="shared" si="20"/>
        <v>46965</v>
      </c>
      <c r="E118" s="48"/>
      <c r="F118" s="49">
        <f t="shared" si="23"/>
        <v>18000</v>
      </c>
      <c r="G118" s="49">
        <f t="shared" si="22"/>
        <v>920000</v>
      </c>
      <c r="H118" s="50">
        <f t="shared" si="16"/>
        <v>1564</v>
      </c>
      <c r="I118" s="51"/>
      <c r="J118" s="52">
        <f t="shared" si="19"/>
        <v>19564</v>
      </c>
    </row>
    <row r="119" spans="1:10" s="53" customFormat="1">
      <c r="A119" s="2">
        <f t="shared" si="24"/>
        <v>101</v>
      </c>
      <c r="B119" s="2">
        <f t="shared" si="24"/>
        <v>95</v>
      </c>
      <c r="C119" s="48">
        <f t="shared" si="18"/>
        <v>46965</v>
      </c>
      <c r="D119" s="48">
        <f t="shared" si="20"/>
        <v>46996</v>
      </c>
      <c r="E119" s="48"/>
      <c r="F119" s="49">
        <f t="shared" si="23"/>
        <v>18000</v>
      </c>
      <c r="G119" s="49">
        <f t="shared" si="22"/>
        <v>902000</v>
      </c>
      <c r="H119" s="50">
        <f t="shared" si="16"/>
        <v>1584.51</v>
      </c>
      <c r="I119" s="51"/>
      <c r="J119" s="52">
        <f t="shared" si="19"/>
        <v>19584.509999999998</v>
      </c>
    </row>
    <row r="120" spans="1:10" s="53" customFormat="1">
      <c r="A120" s="2">
        <f t="shared" si="24"/>
        <v>102</v>
      </c>
      <c r="B120" s="2">
        <f t="shared" si="24"/>
        <v>96</v>
      </c>
      <c r="C120" s="48">
        <f t="shared" si="18"/>
        <v>46996</v>
      </c>
      <c r="D120" s="48">
        <f t="shared" si="20"/>
        <v>47026</v>
      </c>
      <c r="E120" s="48"/>
      <c r="F120" s="49">
        <f t="shared" si="23"/>
        <v>18000</v>
      </c>
      <c r="G120" s="49">
        <f t="shared" si="22"/>
        <v>884000</v>
      </c>
      <c r="H120" s="50">
        <f t="shared" si="16"/>
        <v>1552.89</v>
      </c>
      <c r="I120" s="51"/>
      <c r="J120" s="52">
        <f t="shared" si="19"/>
        <v>19552.89</v>
      </c>
    </row>
    <row r="121" spans="1:10" s="53" customFormat="1">
      <c r="A121" s="2">
        <f t="shared" si="24"/>
        <v>103</v>
      </c>
      <c r="B121" s="2">
        <f t="shared" si="24"/>
        <v>97</v>
      </c>
      <c r="C121" s="48">
        <f t="shared" si="18"/>
        <v>47026</v>
      </c>
      <c r="D121" s="48">
        <f t="shared" si="20"/>
        <v>47057</v>
      </c>
      <c r="E121" s="48"/>
      <c r="F121" s="49">
        <f t="shared" si="23"/>
        <v>18000</v>
      </c>
      <c r="G121" s="49">
        <f t="shared" si="22"/>
        <v>866000</v>
      </c>
      <c r="H121" s="50">
        <f t="shared" si="16"/>
        <v>1472.2</v>
      </c>
      <c r="I121" s="51"/>
      <c r="J121" s="52">
        <f t="shared" si="19"/>
        <v>19472.2</v>
      </c>
    </row>
    <row r="122" spans="1:10" s="53" customFormat="1">
      <c r="A122" s="2">
        <f t="shared" si="24"/>
        <v>104</v>
      </c>
      <c r="B122" s="2">
        <f t="shared" si="24"/>
        <v>98</v>
      </c>
      <c r="C122" s="48">
        <f t="shared" si="18"/>
        <v>47057</v>
      </c>
      <c r="D122" s="48">
        <f t="shared" si="20"/>
        <v>47087</v>
      </c>
      <c r="E122" s="48"/>
      <c r="F122" s="49">
        <f t="shared" si="23"/>
        <v>18000</v>
      </c>
      <c r="G122" s="49">
        <f t="shared" si="22"/>
        <v>848000</v>
      </c>
      <c r="H122" s="50">
        <f t="shared" si="16"/>
        <v>1489.65</v>
      </c>
      <c r="I122" s="51"/>
      <c r="J122" s="52">
        <f t="shared" si="19"/>
        <v>19489.650000000001</v>
      </c>
    </row>
    <row r="123" spans="1:10" s="53" customFormat="1">
      <c r="A123" s="2">
        <f t="shared" si="24"/>
        <v>105</v>
      </c>
      <c r="B123" s="2">
        <f t="shared" si="24"/>
        <v>99</v>
      </c>
      <c r="C123" s="48">
        <f t="shared" si="18"/>
        <v>47087</v>
      </c>
      <c r="D123" s="48">
        <f t="shared" si="20"/>
        <v>47118</v>
      </c>
      <c r="E123" s="48"/>
      <c r="F123" s="49">
        <f t="shared" si="23"/>
        <v>18000</v>
      </c>
      <c r="G123" s="49">
        <f t="shared" si="22"/>
        <v>830000</v>
      </c>
      <c r="H123" s="50">
        <f t="shared" si="16"/>
        <v>1411</v>
      </c>
      <c r="I123" s="51"/>
      <c r="J123" s="52">
        <f t="shared" si="19"/>
        <v>19411</v>
      </c>
    </row>
    <row r="124" spans="1:10" s="53" customFormat="1">
      <c r="A124" s="2">
        <f t="shared" si="24"/>
        <v>106</v>
      </c>
      <c r="B124" s="2">
        <f t="shared" si="24"/>
        <v>100</v>
      </c>
      <c r="C124" s="48">
        <f t="shared" si="18"/>
        <v>47118</v>
      </c>
      <c r="D124" s="48">
        <f t="shared" si="20"/>
        <v>47149</v>
      </c>
      <c r="E124" s="48"/>
      <c r="F124" s="49">
        <f t="shared" si="23"/>
        <v>18000</v>
      </c>
      <c r="G124" s="49">
        <f t="shared" si="22"/>
        <v>812000</v>
      </c>
      <c r="H124" s="50">
        <f t="shared" si="16"/>
        <v>1426.41</v>
      </c>
      <c r="I124" s="51"/>
      <c r="J124" s="52">
        <f t="shared" si="19"/>
        <v>19426.41</v>
      </c>
    </row>
    <row r="125" spans="1:10" s="47" customFormat="1">
      <c r="A125" s="2">
        <f t="shared" si="24"/>
        <v>107</v>
      </c>
      <c r="B125" s="2">
        <f t="shared" si="24"/>
        <v>101</v>
      </c>
      <c r="C125" s="39">
        <f t="shared" si="18"/>
        <v>47149</v>
      </c>
      <c r="D125" s="39">
        <f t="shared" si="20"/>
        <v>47177</v>
      </c>
      <c r="E125" s="39"/>
      <c r="F125" s="41">
        <f t="shared" si="23"/>
        <v>18000</v>
      </c>
      <c r="G125" s="41">
        <f t="shared" si="22"/>
        <v>794000</v>
      </c>
      <c r="H125" s="42">
        <f t="shared" si="16"/>
        <v>1394.79</v>
      </c>
      <c r="I125" s="43"/>
      <c r="J125" s="40">
        <f t="shared" si="19"/>
        <v>19394.79</v>
      </c>
    </row>
    <row r="126" spans="1:10" s="53" customFormat="1">
      <c r="A126" s="2">
        <f t="shared" si="24"/>
        <v>108</v>
      </c>
      <c r="B126" s="2">
        <f t="shared" si="24"/>
        <v>102</v>
      </c>
      <c r="C126" s="48">
        <f t="shared" si="18"/>
        <v>47177</v>
      </c>
      <c r="D126" s="48">
        <f t="shared" si="20"/>
        <v>47208</v>
      </c>
      <c r="E126" s="48"/>
      <c r="F126" s="49">
        <f t="shared" si="23"/>
        <v>18000</v>
      </c>
      <c r="G126" s="49">
        <f t="shared" si="22"/>
        <v>776000</v>
      </c>
      <c r="H126" s="50">
        <f t="shared" si="16"/>
        <v>1231.25</v>
      </c>
      <c r="I126" s="51"/>
      <c r="J126" s="52">
        <f t="shared" si="19"/>
        <v>19231.25</v>
      </c>
    </row>
    <row r="127" spans="1:10" s="53" customFormat="1">
      <c r="A127" s="2">
        <f t="shared" si="24"/>
        <v>109</v>
      </c>
      <c r="B127" s="2">
        <f t="shared" si="24"/>
        <v>103</v>
      </c>
      <c r="C127" s="48">
        <f t="shared" si="18"/>
        <v>47208</v>
      </c>
      <c r="D127" s="48">
        <f t="shared" si="20"/>
        <v>47238</v>
      </c>
      <c r="E127" s="48"/>
      <c r="F127" s="49">
        <f t="shared" si="23"/>
        <v>18000</v>
      </c>
      <c r="G127" s="49">
        <f t="shared" si="22"/>
        <v>758000</v>
      </c>
      <c r="H127" s="50">
        <f t="shared" si="16"/>
        <v>1331.55</v>
      </c>
      <c r="I127" s="51"/>
      <c r="J127" s="52">
        <f t="shared" si="19"/>
        <v>19331.55</v>
      </c>
    </row>
    <row r="128" spans="1:10" s="53" customFormat="1">
      <c r="A128" s="2">
        <f t="shared" si="24"/>
        <v>110</v>
      </c>
      <c r="B128" s="2">
        <f t="shared" si="24"/>
        <v>104</v>
      </c>
      <c r="C128" s="48">
        <f t="shared" si="18"/>
        <v>47238</v>
      </c>
      <c r="D128" s="48">
        <f t="shared" si="20"/>
        <v>47269</v>
      </c>
      <c r="E128" s="48"/>
      <c r="F128" s="49">
        <f t="shared" si="23"/>
        <v>18000</v>
      </c>
      <c r="G128" s="49">
        <f t="shared" si="22"/>
        <v>740000</v>
      </c>
      <c r="H128" s="50">
        <f t="shared" si="16"/>
        <v>1258</v>
      </c>
      <c r="I128" s="51"/>
      <c r="J128" s="52">
        <f t="shared" si="19"/>
        <v>19258</v>
      </c>
    </row>
    <row r="129" spans="1:10" s="53" customFormat="1">
      <c r="A129" s="2">
        <f t="shared" si="24"/>
        <v>111</v>
      </c>
      <c r="B129" s="2">
        <f t="shared" si="24"/>
        <v>105</v>
      </c>
      <c r="C129" s="48">
        <f t="shared" si="18"/>
        <v>47269</v>
      </c>
      <c r="D129" s="48">
        <f t="shared" si="20"/>
        <v>47299</v>
      </c>
      <c r="E129" s="48"/>
      <c r="F129" s="49">
        <f t="shared" si="23"/>
        <v>18000</v>
      </c>
      <c r="G129" s="49">
        <f t="shared" si="22"/>
        <v>722000</v>
      </c>
      <c r="H129" s="50">
        <f t="shared" si="16"/>
        <v>1268.31</v>
      </c>
      <c r="I129" s="51"/>
      <c r="J129" s="52">
        <f t="shared" si="19"/>
        <v>19268.310000000001</v>
      </c>
    </row>
    <row r="130" spans="1:10" s="53" customFormat="1">
      <c r="A130" s="2">
        <f t="shared" si="24"/>
        <v>112</v>
      </c>
      <c r="B130" s="2">
        <f t="shared" si="24"/>
        <v>106</v>
      </c>
      <c r="C130" s="48">
        <f t="shared" si="18"/>
        <v>47299</v>
      </c>
      <c r="D130" s="48">
        <f t="shared" si="20"/>
        <v>47330</v>
      </c>
      <c r="E130" s="48"/>
      <c r="F130" s="49">
        <f t="shared" si="23"/>
        <v>18000</v>
      </c>
      <c r="G130" s="49">
        <f t="shared" si="22"/>
        <v>704000</v>
      </c>
      <c r="H130" s="50">
        <f t="shared" si="16"/>
        <v>1196.8</v>
      </c>
      <c r="I130" s="51"/>
      <c r="J130" s="52">
        <f t="shared" si="19"/>
        <v>19196.8</v>
      </c>
    </row>
    <row r="131" spans="1:10" s="53" customFormat="1">
      <c r="A131" s="2">
        <f t="shared" si="24"/>
        <v>113</v>
      </c>
      <c r="B131" s="2">
        <f t="shared" si="24"/>
        <v>107</v>
      </c>
      <c r="C131" s="48">
        <f t="shared" si="18"/>
        <v>47330</v>
      </c>
      <c r="D131" s="48">
        <f t="shared" si="20"/>
        <v>47361</v>
      </c>
      <c r="E131" s="48"/>
      <c r="F131" s="49">
        <f t="shared" si="23"/>
        <v>18000</v>
      </c>
      <c r="G131" s="49">
        <f t="shared" si="22"/>
        <v>686000</v>
      </c>
      <c r="H131" s="50">
        <f t="shared" si="16"/>
        <v>1205.07</v>
      </c>
      <c r="I131" s="51"/>
      <c r="J131" s="52">
        <f t="shared" si="19"/>
        <v>19205.07</v>
      </c>
    </row>
    <row r="132" spans="1:10" s="53" customFormat="1">
      <c r="A132" s="2">
        <f t="shared" si="24"/>
        <v>114</v>
      </c>
      <c r="B132" s="2">
        <f t="shared" si="24"/>
        <v>108</v>
      </c>
      <c r="C132" s="48">
        <f t="shared" si="18"/>
        <v>47361</v>
      </c>
      <c r="D132" s="48">
        <f t="shared" si="20"/>
        <v>47391</v>
      </c>
      <c r="E132" s="48"/>
      <c r="F132" s="49">
        <f t="shared" si="23"/>
        <v>18000</v>
      </c>
      <c r="G132" s="49">
        <f t="shared" si="22"/>
        <v>668000</v>
      </c>
      <c r="H132" s="50">
        <f t="shared" si="16"/>
        <v>1173.45</v>
      </c>
      <c r="I132" s="51"/>
      <c r="J132" s="52">
        <f t="shared" si="19"/>
        <v>19173.45</v>
      </c>
    </row>
    <row r="133" spans="1:10" s="53" customFormat="1">
      <c r="A133" s="2">
        <f t="shared" ref="A133:B148" si="25">A132+1</f>
        <v>115</v>
      </c>
      <c r="B133" s="2">
        <f t="shared" si="25"/>
        <v>109</v>
      </c>
      <c r="C133" s="48">
        <f t="shared" si="18"/>
        <v>47391</v>
      </c>
      <c r="D133" s="48">
        <f t="shared" si="20"/>
        <v>47422</v>
      </c>
      <c r="E133" s="48"/>
      <c r="F133" s="49">
        <f t="shared" si="23"/>
        <v>18000</v>
      </c>
      <c r="G133" s="49">
        <f t="shared" si="22"/>
        <v>650000</v>
      </c>
      <c r="H133" s="50">
        <f t="shared" si="16"/>
        <v>1105</v>
      </c>
      <c r="I133" s="51"/>
      <c r="J133" s="52">
        <f t="shared" si="19"/>
        <v>19105</v>
      </c>
    </row>
    <row r="134" spans="1:10" s="53" customFormat="1">
      <c r="A134" s="2">
        <f t="shared" si="25"/>
        <v>116</v>
      </c>
      <c r="B134" s="2">
        <f t="shared" si="25"/>
        <v>110</v>
      </c>
      <c r="C134" s="48">
        <f t="shared" si="18"/>
        <v>47422</v>
      </c>
      <c r="D134" s="48">
        <f t="shared" si="20"/>
        <v>47452</v>
      </c>
      <c r="E134" s="48"/>
      <c r="F134" s="49">
        <f t="shared" si="23"/>
        <v>18000</v>
      </c>
      <c r="G134" s="49">
        <f t="shared" si="22"/>
        <v>632000</v>
      </c>
      <c r="H134" s="50">
        <f t="shared" si="16"/>
        <v>1110.21</v>
      </c>
      <c r="I134" s="51"/>
      <c r="J134" s="52">
        <f t="shared" si="19"/>
        <v>19110.21</v>
      </c>
    </row>
    <row r="135" spans="1:10" s="53" customFormat="1">
      <c r="A135" s="2">
        <f t="shared" si="25"/>
        <v>117</v>
      </c>
      <c r="B135" s="2">
        <f t="shared" si="25"/>
        <v>111</v>
      </c>
      <c r="C135" s="48">
        <f t="shared" si="18"/>
        <v>47452</v>
      </c>
      <c r="D135" s="48">
        <f t="shared" si="20"/>
        <v>47483</v>
      </c>
      <c r="E135" s="48"/>
      <c r="F135" s="49">
        <f t="shared" si="23"/>
        <v>18000</v>
      </c>
      <c r="G135" s="49">
        <f t="shared" si="22"/>
        <v>614000</v>
      </c>
      <c r="H135" s="50">
        <f t="shared" si="16"/>
        <v>1043.8</v>
      </c>
      <c r="I135" s="51"/>
      <c r="J135" s="52">
        <f t="shared" si="19"/>
        <v>19043.8</v>
      </c>
    </row>
    <row r="136" spans="1:10" s="53" customFormat="1">
      <c r="A136" s="2">
        <f t="shared" si="25"/>
        <v>118</v>
      </c>
      <c r="B136" s="2">
        <f t="shared" si="25"/>
        <v>112</v>
      </c>
      <c r="C136" s="48">
        <f t="shared" si="18"/>
        <v>47483</v>
      </c>
      <c r="D136" s="48">
        <f t="shared" si="20"/>
        <v>47514</v>
      </c>
      <c r="E136" s="48"/>
      <c r="F136" s="49">
        <f t="shared" si="23"/>
        <v>18000</v>
      </c>
      <c r="G136" s="49">
        <f t="shared" si="22"/>
        <v>596000</v>
      </c>
      <c r="H136" s="50">
        <f t="shared" si="16"/>
        <v>1046.97</v>
      </c>
      <c r="I136" s="51"/>
      <c r="J136" s="52">
        <f t="shared" si="19"/>
        <v>19046.97</v>
      </c>
    </row>
    <row r="137" spans="1:10" s="47" customFormat="1">
      <c r="A137" s="2">
        <f t="shared" si="25"/>
        <v>119</v>
      </c>
      <c r="B137" s="2">
        <f t="shared" si="25"/>
        <v>113</v>
      </c>
      <c r="C137" s="39">
        <f t="shared" si="18"/>
        <v>47514</v>
      </c>
      <c r="D137" s="39">
        <f t="shared" si="20"/>
        <v>47542</v>
      </c>
      <c r="E137" s="39"/>
      <c r="F137" s="41">
        <f t="shared" si="23"/>
        <v>18000</v>
      </c>
      <c r="G137" s="41">
        <f t="shared" si="22"/>
        <v>578000</v>
      </c>
      <c r="H137" s="42">
        <f t="shared" si="16"/>
        <v>1015.35</v>
      </c>
      <c r="I137" s="43"/>
      <c r="J137" s="40">
        <f t="shared" si="19"/>
        <v>19015.349999999999</v>
      </c>
    </row>
    <row r="138" spans="1:10" s="53" customFormat="1">
      <c r="A138" s="2">
        <f t="shared" si="25"/>
        <v>120</v>
      </c>
      <c r="B138" s="2">
        <f t="shared" si="25"/>
        <v>114</v>
      </c>
      <c r="C138" s="48">
        <f t="shared" si="18"/>
        <v>47542</v>
      </c>
      <c r="D138" s="48">
        <f t="shared" si="20"/>
        <v>47573</v>
      </c>
      <c r="E138" s="48"/>
      <c r="F138" s="49">
        <f t="shared" si="23"/>
        <v>18000</v>
      </c>
      <c r="G138" s="49">
        <f t="shared" si="22"/>
        <v>560000</v>
      </c>
      <c r="H138" s="50">
        <f t="shared" si="16"/>
        <v>888.53</v>
      </c>
      <c r="I138" s="51"/>
      <c r="J138" s="52">
        <f t="shared" si="19"/>
        <v>18888.53</v>
      </c>
    </row>
    <row r="139" spans="1:10" s="53" customFormat="1">
      <c r="A139" s="2">
        <f t="shared" si="25"/>
        <v>121</v>
      </c>
      <c r="B139" s="2">
        <f t="shared" si="25"/>
        <v>115</v>
      </c>
      <c r="C139" s="48">
        <f t="shared" si="18"/>
        <v>47573</v>
      </c>
      <c r="D139" s="48">
        <f t="shared" si="20"/>
        <v>47603</v>
      </c>
      <c r="E139" s="48"/>
      <c r="F139" s="49">
        <f t="shared" si="23"/>
        <v>18000</v>
      </c>
      <c r="G139" s="49">
        <f t="shared" si="22"/>
        <v>542000</v>
      </c>
      <c r="H139" s="50">
        <f t="shared" si="16"/>
        <v>952.11</v>
      </c>
      <c r="I139" s="51"/>
      <c r="J139" s="52">
        <f t="shared" si="19"/>
        <v>18952.11</v>
      </c>
    </row>
    <row r="140" spans="1:10" s="53" customFormat="1">
      <c r="A140" s="2">
        <f t="shared" si="25"/>
        <v>122</v>
      </c>
      <c r="B140" s="2">
        <f t="shared" si="25"/>
        <v>116</v>
      </c>
      <c r="C140" s="48">
        <f t="shared" si="18"/>
        <v>47603</v>
      </c>
      <c r="D140" s="48">
        <f t="shared" si="20"/>
        <v>47634</v>
      </c>
      <c r="E140" s="48"/>
      <c r="F140" s="49">
        <f t="shared" si="23"/>
        <v>18000</v>
      </c>
      <c r="G140" s="49">
        <f t="shared" si="22"/>
        <v>524000</v>
      </c>
      <c r="H140" s="50">
        <f t="shared" si="16"/>
        <v>890.8</v>
      </c>
      <c r="I140" s="51"/>
      <c r="J140" s="52">
        <f t="shared" si="19"/>
        <v>18890.8</v>
      </c>
    </row>
    <row r="141" spans="1:10" s="53" customFormat="1">
      <c r="A141" s="2">
        <f t="shared" si="25"/>
        <v>123</v>
      </c>
      <c r="B141" s="2">
        <f t="shared" si="25"/>
        <v>117</v>
      </c>
      <c r="C141" s="48">
        <f t="shared" si="18"/>
        <v>47634</v>
      </c>
      <c r="D141" s="48">
        <f t="shared" si="20"/>
        <v>47664</v>
      </c>
      <c r="E141" s="48"/>
      <c r="F141" s="49">
        <f t="shared" si="23"/>
        <v>18000</v>
      </c>
      <c r="G141" s="49">
        <f t="shared" si="22"/>
        <v>506000</v>
      </c>
      <c r="H141" s="50">
        <f t="shared" si="16"/>
        <v>888.87</v>
      </c>
      <c r="I141" s="51"/>
      <c r="J141" s="52">
        <f t="shared" si="19"/>
        <v>18888.87</v>
      </c>
    </row>
    <row r="142" spans="1:10" s="53" customFormat="1">
      <c r="A142" s="2">
        <f t="shared" si="25"/>
        <v>124</v>
      </c>
      <c r="B142" s="2">
        <f t="shared" si="25"/>
        <v>118</v>
      </c>
      <c r="C142" s="48">
        <f t="shared" si="18"/>
        <v>47664</v>
      </c>
      <c r="D142" s="48">
        <f t="shared" si="20"/>
        <v>47695</v>
      </c>
      <c r="E142" s="48"/>
      <c r="F142" s="49">
        <f t="shared" si="23"/>
        <v>18000</v>
      </c>
      <c r="G142" s="49">
        <f t="shared" si="22"/>
        <v>488000</v>
      </c>
      <c r="H142" s="50">
        <f t="shared" si="16"/>
        <v>829.6</v>
      </c>
      <c r="I142" s="51"/>
      <c r="J142" s="52">
        <f t="shared" si="19"/>
        <v>18829.599999999999</v>
      </c>
    </row>
    <row r="143" spans="1:10" s="53" customFormat="1">
      <c r="A143" s="2">
        <f t="shared" si="25"/>
        <v>125</v>
      </c>
      <c r="B143" s="2">
        <f t="shared" si="25"/>
        <v>119</v>
      </c>
      <c r="C143" s="48">
        <f t="shared" si="18"/>
        <v>47695</v>
      </c>
      <c r="D143" s="48">
        <f t="shared" si="20"/>
        <v>47726</v>
      </c>
      <c r="E143" s="48"/>
      <c r="F143" s="49">
        <f t="shared" si="23"/>
        <v>18000</v>
      </c>
      <c r="G143" s="49">
        <f t="shared" si="22"/>
        <v>470000</v>
      </c>
      <c r="H143" s="50">
        <f t="shared" si="16"/>
        <v>825.63</v>
      </c>
      <c r="I143" s="51"/>
      <c r="J143" s="52">
        <f t="shared" si="19"/>
        <v>18825.63</v>
      </c>
    </row>
    <row r="144" spans="1:10" s="53" customFormat="1">
      <c r="A144" s="2">
        <f t="shared" si="25"/>
        <v>126</v>
      </c>
      <c r="B144" s="2">
        <f t="shared" si="25"/>
        <v>120</v>
      </c>
      <c r="C144" s="48">
        <f t="shared" si="18"/>
        <v>47726</v>
      </c>
      <c r="D144" s="48">
        <f t="shared" si="20"/>
        <v>47756</v>
      </c>
      <c r="E144" s="48"/>
      <c r="F144" s="49">
        <f t="shared" si="23"/>
        <v>18000</v>
      </c>
      <c r="G144" s="49">
        <f t="shared" si="22"/>
        <v>452000</v>
      </c>
      <c r="H144" s="50">
        <f t="shared" si="16"/>
        <v>794.01</v>
      </c>
      <c r="I144" s="51"/>
      <c r="J144" s="52">
        <f t="shared" si="19"/>
        <v>18794.009999999998</v>
      </c>
    </row>
    <row r="145" spans="1:10" s="53" customFormat="1">
      <c r="A145" s="2">
        <f t="shared" si="25"/>
        <v>127</v>
      </c>
      <c r="B145" s="2">
        <f t="shared" si="25"/>
        <v>121</v>
      </c>
      <c r="C145" s="48">
        <f t="shared" si="18"/>
        <v>47756</v>
      </c>
      <c r="D145" s="48">
        <f t="shared" si="20"/>
        <v>47787</v>
      </c>
      <c r="E145" s="48"/>
      <c r="F145" s="49">
        <f t="shared" si="23"/>
        <v>18000</v>
      </c>
      <c r="G145" s="49">
        <f t="shared" si="22"/>
        <v>434000</v>
      </c>
      <c r="H145" s="50">
        <f t="shared" ref="H145:H167" si="26">ROUND((G145*(C145-C144)*$F$9/360),2)</f>
        <v>737.8</v>
      </c>
      <c r="I145" s="51"/>
      <c r="J145" s="52">
        <f t="shared" si="19"/>
        <v>18737.8</v>
      </c>
    </row>
    <row r="146" spans="1:10" s="53" customFormat="1">
      <c r="A146" s="2">
        <f t="shared" si="25"/>
        <v>128</v>
      </c>
      <c r="B146" s="2">
        <f t="shared" si="25"/>
        <v>122</v>
      </c>
      <c r="C146" s="48">
        <f t="shared" si="18"/>
        <v>47787</v>
      </c>
      <c r="D146" s="48">
        <f t="shared" si="20"/>
        <v>47817</v>
      </c>
      <c r="E146" s="48"/>
      <c r="F146" s="49">
        <f t="shared" si="23"/>
        <v>18000</v>
      </c>
      <c r="G146" s="49">
        <f t="shared" si="22"/>
        <v>416000</v>
      </c>
      <c r="H146" s="50">
        <f t="shared" si="26"/>
        <v>730.77</v>
      </c>
      <c r="I146" s="51"/>
      <c r="J146" s="52">
        <f t="shared" si="19"/>
        <v>18730.77</v>
      </c>
    </row>
    <row r="147" spans="1:10" s="53" customFormat="1">
      <c r="A147" s="54">
        <f t="shared" si="25"/>
        <v>129</v>
      </c>
      <c r="B147" s="2">
        <f t="shared" si="25"/>
        <v>123</v>
      </c>
      <c r="C147" s="48">
        <f t="shared" si="18"/>
        <v>47817</v>
      </c>
      <c r="D147" s="48">
        <f t="shared" si="20"/>
        <v>47848</v>
      </c>
      <c r="E147" s="48"/>
      <c r="F147" s="49">
        <f t="shared" si="23"/>
        <v>18000</v>
      </c>
      <c r="G147" s="49">
        <f t="shared" si="22"/>
        <v>398000</v>
      </c>
      <c r="H147" s="50">
        <f t="shared" si="26"/>
        <v>676.6</v>
      </c>
      <c r="I147" s="51"/>
      <c r="J147" s="52">
        <f t="shared" si="19"/>
        <v>18676.599999999999</v>
      </c>
    </row>
    <row r="148" spans="1:10" s="53" customFormat="1">
      <c r="A148" s="2"/>
      <c r="B148" s="2">
        <f t="shared" si="25"/>
        <v>124</v>
      </c>
      <c r="C148" s="48">
        <f t="shared" si="18"/>
        <v>47848</v>
      </c>
      <c r="D148" s="48">
        <f t="shared" si="20"/>
        <v>47879</v>
      </c>
      <c r="E148" s="48"/>
      <c r="F148" s="49">
        <f t="shared" si="23"/>
        <v>18000</v>
      </c>
      <c r="G148" s="49">
        <f t="shared" si="22"/>
        <v>380000</v>
      </c>
      <c r="H148" s="50">
        <f t="shared" si="26"/>
        <v>667.53</v>
      </c>
      <c r="I148" s="51"/>
      <c r="J148" s="52">
        <f t="shared" si="19"/>
        <v>18667.53</v>
      </c>
    </row>
    <row r="149" spans="1:10" s="47" customFormat="1">
      <c r="A149" s="2"/>
      <c r="B149" s="2">
        <f t="shared" ref="B149:B168" si="27">B148+1</f>
        <v>125</v>
      </c>
      <c r="C149" s="39">
        <f t="shared" ref="C149:C168" si="28">EOMONTH(C148,1)</f>
        <v>47879</v>
      </c>
      <c r="D149" s="39">
        <f t="shared" si="20"/>
        <v>47907</v>
      </c>
      <c r="E149" s="39"/>
      <c r="F149" s="41">
        <f t="shared" si="23"/>
        <v>18000</v>
      </c>
      <c r="G149" s="41">
        <f t="shared" si="22"/>
        <v>362000</v>
      </c>
      <c r="H149" s="42">
        <f t="shared" si="26"/>
        <v>635.91</v>
      </c>
      <c r="I149" s="43"/>
      <c r="J149" s="40">
        <f t="shared" ref="J149:J167" si="29">F149+H149</f>
        <v>18635.91</v>
      </c>
    </row>
    <row r="150" spans="1:10" s="53" customFormat="1">
      <c r="A150" s="2"/>
      <c r="B150" s="2">
        <f t="shared" si="27"/>
        <v>126</v>
      </c>
      <c r="C150" s="48">
        <f t="shared" si="28"/>
        <v>47907</v>
      </c>
      <c r="D150" s="48">
        <f t="shared" si="20"/>
        <v>47938</v>
      </c>
      <c r="E150" s="48"/>
      <c r="F150" s="49">
        <f t="shared" si="23"/>
        <v>18000</v>
      </c>
      <c r="G150" s="49">
        <f t="shared" si="22"/>
        <v>344000</v>
      </c>
      <c r="H150" s="50">
        <f t="shared" si="26"/>
        <v>545.80999999999995</v>
      </c>
      <c r="I150" s="51"/>
      <c r="J150" s="52">
        <f t="shared" si="29"/>
        <v>18545.810000000001</v>
      </c>
    </row>
    <row r="151" spans="1:10" s="53" customFormat="1">
      <c r="A151" s="2"/>
      <c r="B151" s="2">
        <f t="shared" si="27"/>
        <v>127</v>
      </c>
      <c r="C151" s="48">
        <f t="shared" si="28"/>
        <v>47938</v>
      </c>
      <c r="D151" s="48">
        <f t="shared" si="20"/>
        <v>47968</v>
      </c>
      <c r="E151" s="48"/>
      <c r="F151" s="49">
        <f t="shared" si="23"/>
        <v>18000</v>
      </c>
      <c r="G151" s="49">
        <f t="shared" si="22"/>
        <v>326000</v>
      </c>
      <c r="H151" s="50">
        <f t="shared" si="26"/>
        <v>572.66999999999996</v>
      </c>
      <c r="I151" s="51"/>
      <c r="J151" s="52">
        <f t="shared" si="29"/>
        <v>18572.669999999998</v>
      </c>
    </row>
    <row r="152" spans="1:10" s="53" customFormat="1">
      <c r="A152" s="2"/>
      <c r="B152" s="2">
        <f t="shared" si="27"/>
        <v>128</v>
      </c>
      <c r="C152" s="48">
        <f t="shared" si="28"/>
        <v>47968</v>
      </c>
      <c r="D152" s="48">
        <f t="shared" si="20"/>
        <v>47999</v>
      </c>
      <c r="E152" s="48"/>
      <c r="F152" s="49">
        <f t="shared" si="23"/>
        <v>18000</v>
      </c>
      <c r="G152" s="49">
        <f t="shared" si="22"/>
        <v>308000</v>
      </c>
      <c r="H152" s="50">
        <f t="shared" si="26"/>
        <v>523.6</v>
      </c>
      <c r="I152" s="51"/>
      <c r="J152" s="52">
        <f t="shared" si="29"/>
        <v>18523.599999999999</v>
      </c>
    </row>
    <row r="153" spans="1:10" s="53" customFormat="1">
      <c r="A153" s="2"/>
      <c r="B153" s="2">
        <f t="shared" si="27"/>
        <v>129</v>
      </c>
      <c r="C153" s="48">
        <f t="shared" si="28"/>
        <v>47999</v>
      </c>
      <c r="D153" s="48">
        <f t="shared" si="20"/>
        <v>48029</v>
      </c>
      <c r="E153" s="48"/>
      <c r="F153" s="49">
        <f t="shared" si="23"/>
        <v>18000</v>
      </c>
      <c r="G153" s="49">
        <f t="shared" si="22"/>
        <v>290000</v>
      </c>
      <c r="H153" s="50">
        <f t="shared" si="26"/>
        <v>509.43</v>
      </c>
      <c r="I153" s="51"/>
      <c r="J153" s="52">
        <f t="shared" si="29"/>
        <v>18509.43</v>
      </c>
    </row>
    <row r="154" spans="1:10" s="53" customFormat="1">
      <c r="A154" s="2"/>
      <c r="B154" s="2">
        <f t="shared" si="27"/>
        <v>130</v>
      </c>
      <c r="C154" s="48">
        <f t="shared" si="28"/>
        <v>48029</v>
      </c>
      <c r="D154" s="48">
        <f t="shared" si="20"/>
        <v>48060</v>
      </c>
      <c r="E154" s="48"/>
      <c r="F154" s="49">
        <f t="shared" si="23"/>
        <v>18000</v>
      </c>
      <c r="G154" s="49">
        <f t="shared" si="22"/>
        <v>272000</v>
      </c>
      <c r="H154" s="50">
        <f t="shared" si="26"/>
        <v>462.4</v>
      </c>
      <c r="I154" s="51"/>
      <c r="J154" s="52">
        <f t="shared" si="29"/>
        <v>18462.400000000001</v>
      </c>
    </row>
    <row r="155" spans="1:10" s="53" customFormat="1">
      <c r="A155" s="2"/>
      <c r="B155" s="2">
        <f t="shared" si="27"/>
        <v>131</v>
      </c>
      <c r="C155" s="48">
        <f t="shared" si="28"/>
        <v>48060</v>
      </c>
      <c r="D155" s="48">
        <f t="shared" si="20"/>
        <v>48091</v>
      </c>
      <c r="E155" s="48"/>
      <c r="F155" s="49">
        <f t="shared" si="23"/>
        <v>18000</v>
      </c>
      <c r="G155" s="49">
        <f t="shared" si="22"/>
        <v>254000</v>
      </c>
      <c r="H155" s="50">
        <f t="shared" si="26"/>
        <v>446.19</v>
      </c>
      <c r="I155" s="51"/>
      <c r="J155" s="52">
        <f t="shared" si="29"/>
        <v>18446.189999999999</v>
      </c>
    </row>
    <row r="156" spans="1:10" s="53" customFormat="1">
      <c r="A156" s="2"/>
      <c r="B156" s="2">
        <f t="shared" si="27"/>
        <v>132</v>
      </c>
      <c r="C156" s="48">
        <f t="shared" si="28"/>
        <v>48091</v>
      </c>
      <c r="D156" s="48">
        <f t="shared" si="20"/>
        <v>48121</v>
      </c>
      <c r="E156" s="48"/>
      <c r="F156" s="49">
        <f t="shared" si="23"/>
        <v>18000</v>
      </c>
      <c r="G156" s="49">
        <f t="shared" si="22"/>
        <v>236000</v>
      </c>
      <c r="H156" s="50">
        <f t="shared" si="26"/>
        <v>414.57</v>
      </c>
      <c r="I156" s="51"/>
      <c r="J156" s="52">
        <f t="shared" si="29"/>
        <v>18414.57</v>
      </c>
    </row>
    <row r="157" spans="1:10" s="53" customFormat="1">
      <c r="A157" s="2"/>
      <c r="B157" s="2">
        <f t="shared" si="27"/>
        <v>133</v>
      </c>
      <c r="C157" s="48">
        <f t="shared" si="28"/>
        <v>48121</v>
      </c>
      <c r="D157" s="48">
        <f t="shared" si="20"/>
        <v>48152</v>
      </c>
      <c r="E157" s="48"/>
      <c r="F157" s="49">
        <f t="shared" si="23"/>
        <v>18000</v>
      </c>
      <c r="G157" s="49">
        <f t="shared" si="22"/>
        <v>218000</v>
      </c>
      <c r="H157" s="50">
        <f t="shared" si="26"/>
        <v>370.6</v>
      </c>
      <c r="I157" s="51"/>
      <c r="J157" s="52">
        <f t="shared" si="29"/>
        <v>18370.599999999999</v>
      </c>
    </row>
    <row r="158" spans="1:10" s="53" customFormat="1">
      <c r="A158" s="2"/>
      <c r="B158" s="2">
        <f t="shared" si="27"/>
        <v>134</v>
      </c>
      <c r="C158" s="48">
        <f t="shared" si="28"/>
        <v>48152</v>
      </c>
      <c r="D158" s="48">
        <f t="shared" si="20"/>
        <v>48182</v>
      </c>
      <c r="E158" s="48"/>
      <c r="F158" s="49">
        <f t="shared" si="23"/>
        <v>18000</v>
      </c>
      <c r="G158" s="49">
        <f t="shared" si="22"/>
        <v>200000</v>
      </c>
      <c r="H158" s="50">
        <f t="shared" si="26"/>
        <v>351.33</v>
      </c>
      <c r="I158" s="51"/>
      <c r="J158" s="52">
        <f t="shared" si="29"/>
        <v>18351.330000000002</v>
      </c>
    </row>
    <row r="159" spans="1:10" s="53" customFormat="1">
      <c r="A159" s="2"/>
      <c r="B159" s="2">
        <f t="shared" si="27"/>
        <v>135</v>
      </c>
      <c r="C159" s="48">
        <f t="shared" si="28"/>
        <v>48182</v>
      </c>
      <c r="D159" s="48">
        <f t="shared" si="20"/>
        <v>48213</v>
      </c>
      <c r="E159" s="48"/>
      <c r="F159" s="49">
        <f t="shared" si="23"/>
        <v>18000</v>
      </c>
      <c r="G159" s="49">
        <f t="shared" si="22"/>
        <v>182000</v>
      </c>
      <c r="H159" s="50">
        <f t="shared" si="26"/>
        <v>309.39999999999998</v>
      </c>
      <c r="I159" s="51"/>
      <c r="J159" s="52">
        <f t="shared" si="29"/>
        <v>18309.400000000001</v>
      </c>
    </row>
    <row r="160" spans="1:10" s="53" customFormat="1">
      <c r="A160" s="2"/>
      <c r="B160" s="2">
        <f t="shared" si="27"/>
        <v>136</v>
      </c>
      <c r="C160" s="39">
        <f t="shared" si="28"/>
        <v>48213</v>
      </c>
      <c r="D160" s="39">
        <f t="shared" si="20"/>
        <v>48244</v>
      </c>
      <c r="E160" s="39"/>
      <c r="F160" s="41">
        <f t="shared" si="23"/>
        <v>18000</v>
      </c>
      <c r="G160" s="41">
        <f t="shared" si="22"/>
        <v>164000</v>
      </c>
      <c r="H160" s="42">
        <f t="shared" si="26"/>
        <v>288.08999999999997</v>
      </c>
      <c r="I160" s="43"/>
      <c r="J160" s="40">
        <f t="shared" si="29"/>
        <v>18288.09</v>
      </c>
    </row>
    <row r="161" spans="1:10" s="53" customFormat="1">
      <c r="A161" s="2"/>
      <c r="B161" s="2">
        <f t="shared" si="27"/>
        <v>137</v>
      </c>
      <c r="C161" s="48">
        <f t="shared" si="28"/>
        <v>48244</v>
      </c>
      <c r="D161" s="48">
        <f t="shared" ref="D161:D166" si="30">C162</f>
        <v>48273</v>
      </c>
      <c r="E161" s="48"/>
      <c r="F161" s="49">
        <v>18000</v>
      </c>
      <c r="G161" s="49">
        <f t="shared" si="22"/>
        <v>146000</v>
      </c>
      <c r="H161" s="50">
        <f t="shared" si="26"/>
        <v>256.47000000000003</v>
      </c>
      <c r="I161" s="51"/>
      <c r="J161" s="52">
        <f t="shared" si="29"/>
        <v>18256.47</v>
      </c>
    </row>
    <row r="162" spans="1:10" s="53" customFormat="1">
      <c r="A162" s="2"/>
      <c r="B162" s="2">
        <f t="shared" si="27"/>
        <v>138</v>
      </c>
      <c r="C162" s="48">
        <f t="shared" si="28"/>
        <v>48273</v>
      </c>
      <c r="D162" s="48">
        <f t="shared" si="30"/>
        <v>48304</v>
      </c>
      <c r="E162" s="48"/>
      <c r="F162" s="49">
        <f t="shared" si="23"/>
        <v>18000</v>
      </c>
      <c r="G162" s="49">
        <f t="shared" si="22"/>
        <v>128000</v>
      </c>
      <c r="H162" s="50">
        <f t="shared" si="26"/>
        <v>210.35</v>
      </c>
      <c r="I162" s="51"/>
      <c r="J162" s="52">
        <f t="shared" si="29"/>
        <v>18210.349999999999</v>
      </c>
    </row>
    <row r="163" spans="1:10" s="53" customFormat="1">
      <c r="A163" s="2"/>
      <c r="B163" s="2">
        <f t="shared" si="27"/>
        <v>139</v>
      </c>
      <c r="C163" s="48">
        <f t="shared" si="28"/>
        <v>48304</v>
      </c>
      <c r="D163" s="48">
        <f t="shared" si="30"/>
        <v>48334</v>
      </c>
      <c r="E163" s="48"/>
      <c r="F163" s="49">
        <f t="shared" si="23"/>
        <v>18000</v>
      </c>
      <c r="G163" s="49">
        <f t="shared" si="22"/>
        <v>110000</v>
      </c>
      <c r="H163" s="50">
        <f t="shared" si="26"/>
        <v>193.23</v>
      </c>
      <c r="I163" s="51"/>
      <c r="J163" s="52">
        <f t="shared" si="29"/>
        <v>18193.23</v>
      </c>
    </row>
    <row r="164" spans="1:10" s="53" customFormat="1">
      <c r="A164" s="2"/>
      <c r="B164" s="2">
        <f t="shared" si="27"/>
        <v>140</v>
      </c>
      <c r="C164" s="48">
        <f t="shared" si="28"/>
        <v>48334</v>
      </c>
      <c r="D164" s="48">
        <f t="shared" si="30"/>
        <v>48365</v>
      </c>
      <c r="E164" s="48"/>
      <c r="F164" s="49">
        <f t="shared" si="23"/>
        <v>18000</v>
      </c>
      <c r="G164" s="49">
        <f t="shared" si="22"/>
        <v>92000</v>
      </c>
      <c r="H164" s="50">
        <f t="shared" si="26"/>
        <v>156.4</v>
      </c>
      <c r="I164" s="51"/>
      <c r="J164" s="52">
        <f t="shared" si="29"/>
        <v>18156.400000000001</v>
      </c>
    </row>
    <row r="165" spans="1:10" s="53" customFormat="1">
      <c r="A165" s="2"/>
      <c r="B165" s="2">
        <f t="shared" si="27"/>
        <v>141</v>
      </c>
      <c r="C165" s="48">
        <f t="shared" si="28"/>
        <v>48365</v>
      </c>
      <c r="D165" s="48">
        <f t="shared" si="30"/>
        <v>48395</v>
      </c>
      <c r="E165" s="48"/>
      <c r="F165" s="49">
        <f t="shared" si="23"/>
        <v>18000</v>
      </c>
      <c r="G165" s="49">
        <f t="shared" si="22"/>
        <v>74000</v>
      </c>
      <c r="H165" s="50">
        <f t="shared" si="26"/>
        <v>129.99</v>
      </c>
      <c r="I165" s="51"/>
      <c r="J165" s="52">
        <f t="shared" si="29"/>
        <v>18129.990000000002</v>
      </c>
    </row>
    <row r="166" spans="1:10" s="53" customFormat="1">
      <c r="A166" s="2"/>
      <c r="B166" s="2">
        <f t="shared" si="27"/>
        <v>142</v>
      </c>
      <c r="C166" s="48">
        <f t="shared" si="28"/>
        <v>48395</v>
      </c>
      <c r="D166" s="48">
        <f t="shared" si="30"/>
        <v>48426</v>
      </c>
      <c r="E166" s="48"/>
      <c r="F166" s="49">
        <f t="shared" si="23"/>
        <v>18000</v>
      </c>
      <c r="G166" s="49">
        <f t="shared" si="22"/>
        <v>56000</v>
      </c>
      <c r="H166" s="50">
        <f t="shared" si="26"/>
        <v>95.2</v>
      </c>
      <c r="I166" s="51"/>
      <c r="J166" s="52">
        <f t="shared" si="29"/>
        <v>18095.2</v>
      </c>
    </row>
    <row r="167" spans="1:10" s="53" customFormat="1">
      <c r="A167" s="2"/>
      <c r="B167" s="2">
        <f t="shared" si="27"/>
        <v>143</v>
      </c>
      <c r="C167" s="48">
        <f t="shared" si="28"/>
        <v>48426</v>
      </c>
      <c r="D167" s="48" t="e">
        <f>#REF!</f>
        <v>#REF!</v>
      </c>
      <c r="E167" s="48"/>
      <c r="F167" s="49">
        <f t="shared" si="23"/>
        <v>18000</v>
      </c>
      <c r="G167" s="49">
        <f t="shared" si="22"/>
        <v>38000</v>
      </c>
      <c r="H167" s="50">
        <f t="shared" si="26"/>
        <v>66.75</v>
      </c>
      <c r="I167" s="51"/>
      <c r="J167" s="52">
        <f t="shared" si="29"/>
        <v>18066.75</v>
      </c>
    </row>
    <row r="168" spans="1:10" s="53" customFormat="1">
      <c r="A168" s="2"/>
      <c r="B168" s="2">
        <f t="shared" si="27"/>
        <v>144</v>
      </c>
      <c r="C168" s="48">
        <f t="shared" si="28"/>
        <v>48457</v>
      </c>
      <c r="D168" s="48" t="e">
        <f>#REF!</f>
        <v>#REF!</v>
      </c>
      <c r="E168" s="48"/>
      <c r="F168" s="49">
        <v>20000</v>
      </c>
      <c r="G168" s="49">
        <f t="shared" ref="G168" si="31">G167-F167</f>
        <v>20000</v>
      </c>
      <c r="H168" s="50">
        <f t="shared" ref="H168" si="32">ROUND((G168*(C168-C167)*$F$9/360),2)</f>
        <v>35.130000000000003</v>
      </c>
      <c r="I168" s="51"/>
      <c r="J168" s="52">
        <f t="shared" ref="J168" si="33">F168+H168</f>
        <v>20035.13</v>
      </c>
    </row>
    <row r="169" spans="1:10" s="53" customFormat="1">
      <c r="C169" s="55" t="s">
        <v>11</v>
      </c>
      <c r="D169" s="55"/>
      <c r="E169" s="56">
        <f>SUM(E15:E41)</f>
        <v>1700000</v>
      </c>
      <c r="F169" s="57">
        <f>SUM(F28:F168)</f>
        <v>1700000</v>
      </c>
      <c r="G169" s="57"/>
      <c r="H169" s="57">
        <f>SUM(H16:H168)</f>
        <v>227699.30999999997</v>
      </c>
      <c r="I169" s="57">
        <f>SUM(I15:I167)</f>
        <v>0</v>
      </c>
      <c r="J169" s="57">
        <f>SUM(J15:J168)</f>
        <v>1927699.3100000005</v>
      </c>
    </row>
    <row r="170" spans="1:10" s="53" customFormat="1">
      <c r="C170" s="58" t="s">
        <v>16</v>
      </c>
      <c r="D170" s="59"/>
      <c r="E170" s="59"/>
      <c r="F170" s="60"/>
      <c r="G170" s="61"/>
      <c r="H170" s="62"/>
      <c r="I170" s="62"/>
      <c r="J170" s="60"/>
    </row>
    <row r="171" spans="1:10" s="63" customFormat="1">
      <c r="C171" s="64" t="s">
        <v>13</v>
      </c>
      <c r="D171" s="64"/>
      <c r="E171" s="64"/>
      <c r="F171" s="65"/>
      <c r="G171" s="65"/>
      <c r="H171" s="66"/>
      <c r="I171" s="66"/>
      <c r="J171" s="65"/>
    </row>
    <row r="172" spans="1:10" s="63" customFormat="1">
      <c r="C172" s="64" t="s">
        <v>14</v>
      </c>
      <c r="D172" s="64"/>
      <c r="E172" s="64"/>
      <c r="F172" s="65"/>
      <c r="G172" s="65"/>
      <c r="H172" s="66"/>
      <c r="I172" s="66"/>
      <c r="J172" s="65"/>
    </row>
    <row r="173" spans="1:10" s="53" customFormat="1">
      <c r="C173" s="67"/>
      <c r="D173" s="59"/>
      <c r="E173" s="59"/>
      <c r="F173" s="60"/>
      <c r="G173" s="60"/>
      <c r="H173" s="62"/>
      <c r="I173" s="62"/>
      <c r="J173" s="60"/>
    </row>
    <row r="174" spans="1:10" s="53" customFormat="1">
      <c r="C174" s="59"/>
      <c r="D174" s="59"/>
      <c r="E174" s="59"/>
      <c r="F174" s="68"/>
      <c r="G174" s="60"/>
      <c r="H174" s="62"/>
      <c r="I174" s="62"/>
      <c r="J174" s="60"/>
    </row>
    <row r="175" spans="1:10" s="53" customFormat="1">
      <c r="C175" s="59"/>
      <c r="D175" s="59"/>
      <c r="E175" s="59"/>
      <c r="F175" s="60"/>
      <c r="G175" s="60"/>
      <c r="H175" s="62"/>
      <c r="I175" s="62"/>
      <c r="J175" s="60"/>
    </row>
    <row r="176" spans="1:10" s="53" customFormat="1">
      <c r="C176" s="59"/>
      <c r="D176" s="59"/>
      <c r="E176" s="59"/>
      <c r="F176" s="60"/>
      <c r="G176" s="60"/>
      <c r="H176" s="62"/>
      <c r="I176" s="62"/>
      <c r="J176" s="60"/>
    </row>
    <row r="177" spans="3:10" s="53" customFormat="1">
      <c r="C177" s="59"/>
      <c r="D177" s="59"/>
      <c r="E177" s="59"/>
      <c r="F177" s="60"/>
      <c r="G177" s="60"/>
      <c r="H177" s="62"/>
      <c r="I177" s="62"/>
      <c r="J177" s="60"/>
    </row>
    <row r="178" spans="3:10" s="53" customFormat="1">
      <c r="C178" s="69"/>
      <c r="D178" s="59"/>
      <c r="E178" s="59"/>
      <c r="F178" s="60"/>
      <c r="G178" s="60"/>
      <c r="H178" s="62"/>
      <c r="I178" s="62"/>
      <c r="J178" s="60"/>
    </row>
    <row r="179" spans="3:10" s="53" customFormat="1">
      <c r="C179" s="69"/>
      <c r="D179" s="59"/>
      <c r="E179" s="59"/>
      <c r="F179" s="60"/>
      <c r="G179" s="60"/>
      <c r="H179" s="62"/>
      <c r="I179" s="62"/>
      <c r="J179" s="60"/>
    </row>
    <row r="180" spans="3:10" s="53" customFormat="1">
      <c r="C180" s="69"/>
      <c r="D180" s="59"/>
      <c r="E180" s="59"/>
      <c r="F180" s="60"/>
      <c r="G180" s="60"/>
      <c r="H180" s="62"/>
      <c r="I180" s="62"/>
      <c r="J180" s="60"/>
    </row>
    <row r="181" spans="3:10" s="53" customFormat="1">
      <c r="C181" s="69"/>
      <c r="D181" s="59"/>
      <c r="E181" s="59"/>
      <c r="F181" s="60"/>
      <c r="G181" s="60"/>
      <c r="H181" s="62"/>
      <c r="I181" s="62"/>
      <c r="J181" s="60"/>
    </row>
    <row r="182" spans="3:10" s="53" customFormat="1">
      <c r="C182" s="69"/>
      <c r="D182" s="59"/>
      <c r="E182" s="59"/>
      <c r="F182" s="60"/>
      <c r="G182" s="60"/>
      <c r="H182" s="62"/>
      <c r="I182" s="62"/>
      <c r="J182" s="60"/>
    </row>
    <row r="183" spans="3:10" s="53" customFormat="1">
      <c r="C183" s="69"/>
      <c r="D183" s="59"/>
      <c r="E183" s="59"/>
      <c r="F183" s="60"/>
      <c r="G183" s="60"/>
      <c r="H183" s="62"/>
      <c r="I183" s="62"/>
      <c r="J183" s="60"/>
    </row>
    <row r="184" spans="3:10" s="53" customFormat="1">
      <c r="C184" s="69"/>
      <c r="D184" s="59"/>
      <c r="E184" s="59"/>
      <c r="F184" s="60"/>
      <c r="G184" s="60"/>
      <c r="H184" s="62"/>
      <c r="I184" s="62"/>
      <c r="J184" s="60"/>
    </row>
    <row r="185" spans="3:10" s="53" customFormat="1">
      <c r="C185" s="69"/>
      <c r="D185" s="59"/>
      <c r="E185" s="59"/>
      <c r="F185" s="60"/>
      <c r="G185" s="60"/>
      <c r="H185" s="62"/>
      <c r="I185" s="62"/>
      <c r="J185" s="60"/>
    </row>
    <row r="186" spans="3:10" s="53" customFormat="1">
      <c r="C186" s="69"/>
      <c r="D186" s="59"/>
      <c r="E186" s="59"/>
      <c r="F186" s="60"/>
      <c r="G186" s="60"/>
      <c r="H186" s="62"/>
      <c r="I186" s="62"/>
      <c r="J186" s="60"/>
    </row>
    <row r="187" spans="3:10" s="53" customFormat="1">
      <c r="C187" s="69"/>
      <c r="D187" s="59"/>
      <c r="E187" s="59"/>
      <c r="F187" s="60"/>
      <c r="G187" s="60"/>
      <c r="H187" s="62"/>
      <c r="I187" s="62"/>
      <c r="J187" s="60"/>
    </row>
    <row r="188" spans="3:10" s="53" customFormat="1">
      <c r="C188" s="69"/>
      <c r="D188" s="59"/>
      <c r="E188" s="59"/>
      <c r="F188" s="60"/>
      <c r="G188" s="60"/>
      <c r="H188" s="62"/>
      <c r="I188" s="62"/>
      <c r="J188" s="60"/>
    </row>
    <row r="189" spans="3:10" s="53" customFormat="1">
      <c r="C189" s="69"/>
      <c r="D189" s="59"/>
      <c r="E189" s="59"/>
      <c r="F189" s="60"/>
      <c r="G189" s="60"/>
      <c r="H189" s="62"/>
      <c r="I189" s="62"/>
      <c r="J189" s="60"/>
    </row>
    <row r="190" spans="3:10" s="53" customFormat="1">
      <c r="C190" s="69"/>
      <c r="D190" s="59"/>
      <c r="E190" s="59"/>
      <c r="F190" s="60"/>
      <c r="G190" s="60"/>
      <c r="H190" s="62"/>
      <c r="I190" s="62"/>
      <c r="J190" s="60"/>
    </row>
    <row r="191" spans="3:10" s="53" customFormat="1">
      <c r="C191" s="69"/>
      <c r="D191" s="59"/>
      <c r="E191" s="59"/>
      <c r="F191" s="60"/>
      <c r="G191" s="60"/>
      <c r="H191" s="62"/>
      <c r="I191" s="62"/>
      <c r="J191" s="60"/>
    </row>
    <row r="192" spans="3:10" s="53" customFormat="1">
      <c r="C192" s="69"/>
      <c r="D192" s="59"/>
      <c r="E192" s="59"/>
      <c r="F192" s="60"/>
      <c r="G192" s="60"/>
      <c r="H192" s="62"/>
      <c r="I192" s="62"/>
      <c r="J192" s="60"/>
    </row>
    <row r="193" spans="3:10" s="53" customFormat="1">
      <c r="C193" s="69"/>
      <c r="D193" s="59"/>
      <c r="E193" s="59"/>
      <c r="F193" s="60"/>
      <c r="G193" s="60"/>
      <c r="H193" s="62"/>
      <c r="I193" s="62"/>
      <c r="J193" s="60"/>
    </row>
    <row r="194" spans="3:10" s="53" customFormat="1">
      <c r="C194" s="69"/>
      <c r="D194" s="59"/>
      <c r="E194" s="59"/>
      <c r="F194" s="60"/>
      <c r="G194" s="60"/>
      <c r="H194" s="62"/>
      <c r="I194" s="62"/>
      <c r="J194" s="60"/>
    </row>
    <row r="195" spans="3:10" s="53" customFormat="1">
      <c r="C195" s="69"/>
      <c r="D195" s="59"/>
      <c r="E195" s="59"/>
      <c r="F195" s="60"/>
      <c r="G195" s="60"/>
      <c r="H195" s="62"/>
      <c r="I195" s="62"/>
      <c r="J195" s="60"/>
    </row>
    <row r="196" spans="3:10" s="53" customFormat="1">
      <c r="C196" s="69"/>
      <c r="D196" s="59"/>
      <c r="E196" s="59"/>
      <c r="F196" s="60"/>
      <c r="G196" s="60"/>
      <c r="H196" s="62"/>
      <c r="I196" s="62"/>
      <c r="J196" s="60"/>
    </row>
    <row r="197" spans="3:10" s="53" customFormat="1">
      <c r="C197" s="69"/>
      <c r="D197" s="59"/>
      <c r="E197" s="59"/>
      <c r="F197" s="60"/>
      <c r="G197" s="60"/>
      <c r="H197" s="62"/>
      <c r="I197" s="62"/>
      <c r="J197" s="60"/>
    </row>
    <row r="198" spans="3:10" s="53" customFormat="1">
      <c r="C198" s="69"/>
      <c r="D198" s="59"/>
      <c r="E198" s="59"/>
      <c r="F198" s="60"/>
      <c r="G198" s="60"/>
      <c r="H198" s="62"/>
      <c r="I198" s="62"/>
      <c r="J198" s="60"/>
    </row>
    <row r="199" spans="3:10" s="53" customFormat="1">
      <c r="C199" s="69"/>
      <c r="D199" s="59"/>
      <c r="E199" s="59"/>
      <c r="F199" s="60"/>
      <c r="G199" s="60"/>
      <c r="H199" s="62"/>
      <c r="I199" s="62"/>
      <c r="J199" s="60"/>
    </row>
    <row r="200" spans="3:10" s="53" customFormat="1">
      <c r="C200" s="69"/>
      <c r="D200" s="59"/>
      <c r="E200" s="59"/>
      <c r="F200" s="60"/>
      <c r="G200" s="60"/>
      <c r="H200" s="62"/>
      <c r="I200" s="62"/>
      <c r="J200" s="60"/>
    </row>
    <row r="201" spans="3:10" s="53" customFormat="1">
      <c r="C201" s="69"/>
      <c r="D201" s="59"/>
      <c r="E201" s="59"/>
      <c r="F201" s="60"/>
      <c r="G201" s="60"/>
      <c r="H201" s="62"/>
      <c r="I201" s="62"/>
      <c r="J201" s="60"/>
    </row>
    <row r="202" spans="3:10" s="53" customFormat="1">
      <c r="C202" s="69"/>
      <c r="D202" s="59"/>
      <c r="E202" s="59"/>
      <c r="F202" s="60"/>
      <c r="G202" s="60"/>
      <c r="H202" s="62"/>
      <c r="I202" s="62"/>
      <c r="J202" s="60"/>
    </row>
    <row r="203" spans="3:10" s="53" customFormat="1">
      <c r="C203" s="69"/>
      <c r="D203" s="59"/>
      <c r="E203" s="59"/>
      <c r="F203" s="60"/>
      <c r="G203" s="60"/>
      <c r="H203" s="62"/>
      <c r="I203" s="62"/>
      <c r="J203" s="60"/>
    </row>
    <row r="204" spans="3:10" s="53" customFormat="1">
      <c r="C204" s="69"/>
      <c r="D204" s="59"/>
      <c r="E204" s="59"/>
      <c r="F204" s="60"/>
      <c r="G204" s="60"/>
      <c r="H204" s="62"/>
      <c r="I204" s="62"/>
      <c r="J204" s="60"/>
    </row>
    <row r="205" spans="3:10" s="53" customFormat="1">
      <c r="C205" s="69"/>
      <c r="D205" s="59"/>
      <c r="E205" s="59"/>
      <c r="F205" s="60"/>
      <c r="G205" s="60"/>
      <c r="H205" s="62"/>
      <c r="I205" s="62"/>
      <c r="J205" s="60"/>
    </row>
    <row r="206" spans="3:10" s="53" customFormat="1">
      <c r="C206" s="69"/>
      <c r="D206" s="59"/>
      <c r="E206" s="59"/>
      <c r="F206" s="60"/>
      <c r="G206" s="60"/>
      <c r="H206" s="62"/>
      <c r="I206" s="62"/>
      <c r="J206" s="60"/>
    </row>
    <row r="207" spans="3:10" s="53" customFormat="1">
      <c r="C207" s="69"/>
      <c r="D207" s="59"/>
      <c r="E207" s="59"/>
      <c r="F207" s="60"/>
      <c r="G207" s="60"/>
      <c r="H207" s="62"/>
      <c r="I207" s="62"/>
      <c r="J207" s="60"/>
    </row>
    <row r="208" spans="3:10" s="53" customFormat="1">
      <c r="C208" s="69"/>
      <c r="D208" s="59"/>
      <c r="E208" s="59"/>
      <c r="F208" s="60"/>
      <c r="G208" s="60"/>
      <c r="H208" s="62"/>
      <c r="I208" s="62"/>
      <c r="J208" s="60"/>
    </row>
    <row r="209" spans="3:10" s="53" customFormat="1">
      <c r="C209" s="69"/>
      <c r="D209" s="59"/>
      <c r="E209" s="59"/>
      <c r="F209" s="60"/>
      <c r="G209" s="60"/>
      <c r="H209" s="62"/>
      <c r="I209" s="62"/>
      <c r="J209" s="60"/>
    </row>
    <row r="210" spans="3:10" s="53" customFormat="1">
      <c r="C210" s="69"/>
      <c r="D210" s="59"/>
      <c r="E210" s="59"/>
      <c r="F210" s="60"/>
      <c r="G210" s="60"/>
      <c r="H210" s="62"/>
      <c r="I210" s="62"/>
      <c r="J210" s="60"/>
    </row>
    <row r="211" spans="3:10" s="53" customFormat="1">
      <c r="C211" s="69"/>
      <c r="D211" s="59"/>
      <c r="E211" s="59"/>
      <c r="F211" s="60"/>
      <c r="G211" s="60"/>
      <c r="H211" s="62"/>
      <c r="I211" s="62"/>
      <c r="J211" s="60"/>
    </row>
    <row r="212" spans="3:10" s="53" customFormat="1">
      <c r="C212" s="69"/>
      <c r="D212" s="59"/>
      <c r="E212" s="59"/>
      <c r="F212" s="60"/>
      <c r="G212" s="60"/>
      <c r="H212" s="62"/>
      <c r="I212" s="62"/>
      <c r="J212" s="60"/>
    </row>
    <row r="213" spans="3:10" s="53" customFormat="1">
      <c r="C213" s="69"/>
      <c r="D213" s="59"/>
      <c r="E213" s="59"/>
      <c r="F213" s="60"/>
      <c r="G213" s="60"/>
      <c r="H213" s="62"/>
      <c r="I213" s="62"/>
      <c r="J213" s="60"/>
    </row>
    <row r="214" spans="3:10" s="53" customFormat="1">
      <c r="C214" s="69"/>
      <c r="D214" s="59"/>
      <c r="E214" s="59"/>
      <c r="F214" s="60"/>
      <c r="G214" s="60"/>
      <c r="H214" s="62"/>
      <c r="I214" s="62"/>
      <c r="J214" s="60"/>
    </row>
    <row r="215" spans="3:10" s="53" customFormat="1">
      <c r="C215" s="69"/>
      <c r="D215" s="59"/>
      <c r="E215" s="59"/>
      <c r="F215" s="60"/>
      <c r="G215" s="60"/>
      <c r="H215" s="62"/>
      <c r="I215" s="62"/>
      <c r="J215" s="60"/>
    </row>
    <row r="216" spans="3:10" s="53" customFormat="1">
      <c r="C216" s="69"/>
      <c r="D216" s="59"/>
      <c r="E216" s="59"/>
      <c r="F216" s="60"/>
      <c r="G216" s="60"/>
      <c r="H216" s="62"/>
      <c r="I216" s="62"/>
      <c r="J216" s="60"/>
    </row>
    <row r="217" spans="3:10" s="53" customFormat="1">
      <c r="C217" s="69"/>
      <c r="D217" s="59"/>
      <c r="E217" s="59"/>
      <c r="F217" s="60"/>
      <c r="G217" s="60"/>
      <c r="H217" s="62"/>
      <c r="I217" s="62"/>
      <c r="J217" s="60"/>
    </row>
    <row r="218" spans="3:10" s="53" customFormat="1">
      <c r="C218" s="69"/>
      <c r="D218" s="59"/>
      <c r="E218" s="59"/>
      <c r="F218" s="60"/>
      <c r="G218" s="60"/>
      <c r="H218" s="62"/>
      <c r="I218" s="62"/>
      <c r="J218" s="60"/>
    </row>
    <row r="219" spans="3:10" s="53" customFormat="1">
      <c r="C219" s="69"/>
      <c r="D219" s="59"/>
      <c r="E219" s="59"/>
      <c r="F219" s="60"/>
      <c r="G219" s="60"/>
      <c r="H219" s="62"/>
      <c r="I219" s="62"/>
      <c r="J219" s="60"/>
    </row>
    <row r="220" spans="3:10" s="53" customFormat="1">
      <c r="C220" s="69"/>
      <c r="D220" s="59"/>
      <c r="E220" s="59"/>
      <c r="F220" s="60"/>
      <c r="G220" s="60"/>
      <c r="H220" s="62"/>
      <c r="I220" s="62"/>
      <c r="J220" s="60"/>
    </row>
    <row r="221" spans="3:10" s="53" customFormat="1">
      <c r="C221" s="69"/>
      <c r="D221" s="59"/>
      <c r="E221" s="59"/>
      <c r="F221" s="60"/>
      <c r="G221" s="60"/>
      <c r="H221" s="62"/>
      <c r="I221" s="62"/>
      <c r="J221" s="60"/>
    </row>
    <row r="222" spans="3:10" s="53" customFormat="1">
      <c r="C222" s="69"/>
      <c r="D222" s="59"/>
      <c r="E222" s="59"/>
      <c r="F222" s="60"/>
      <c r="G222" s="60"/>
      <c r="H222" s="62"/>
      <c r="I222" s="62"/>
      <c r="J222" s="60"/>
    </row>
    <row r="223" spans="3:10" s="53" customFormat="1">
      <c r="C223" s="69"/>
      <c r="D223" s="59"/>
      <c r="E223" s="59"/>
      <c r="F223" s="60"/>
      <c r="G223" s="60"/>
      <c r="H223" s="62"/>
      <c r="I223" s="62"/>
      <c r="J223" s="60"/>
    </row>
    <row r="224" spans="3:10" s="53" customFormat="1">
      <c r="C224" s="69"/>
      <c r="D224" s="59"/>
      <c r="E224" s="59"/>
      <c r="F224" s="60"/>
      <c r="G224" s="60"/>
      <c r="H224" s="62"/>
      <c r="I224" s="62"/>
      <c r="J224" s="60"/>
    </row>
    <row r="225" spans="3:10" s="53" customFormat="1">
      <c r="C225" s="69"/>
      <c r="D225" s="59"/>
      <c r="E225" s="59"/>
      <c r="F225" s="60"/>
      <c r="G225" s="60"/>
      <c r="H225" s="62"/>
      <c r="I225" s="62"/>
      <c r="J225" s="60"/>
    </row>
    <row r="226" spans="3:10" s="53" customFormat="1">
      <c r="C226" s="69"/>
      <c r="D226" s="59"/>
      <c r="E226" s="59"/>
      <c r="F226" s="60"/>
      <c r="G226" s="60"/>
      <c r="H226" s="62"/>
      <c r="I226" s="62"/>
      <c r="J226" s="60"/>
    </row>
    <row r="227" spans="3:10" s="53" customFormat="1">
      <c r="C227" s="69"/>
      <c r="D227" s="59"/>
      <c r="E227" s="59"/>
      <c r="F227" s="60"/>
      <c r="G227" s="60"/>
      <c r="H227" s="62"/>
      <c r="I227" s="62"/>
      <c r="J227" s="60"/>
    </row>
    <row r="228" spans="3:10" s="53" customFormat="1">
      <c r="C228" s="69"/>
      <c r="D228" s="59"/>
      <c r="E228" s="59"/>
      <c r="F228" s="60"/>
      <c r="G228" s="60"/>
      <c r="H228" s="62"/>
      <c r="I228" s="62"/>
      <c r="J228" s="60"/>
    </row>
    <row r="229" spans="3:10" s="53" customFormat="1">
      <c r="C229" s="69"/>
      <c r="D229" s="59"/>
      <c r="E229" s="59"/>
      <c r="F229" s="60"/>
      <c r="G229" s="60"/>
      <c r="H229" s="62"/>
      <c r="I229" s="62"/>
      <c r="J229" s="60"/>
    </row>
    <row r="230" spans="3:10" s="53" customFormat="1">
      <c r="C230" s="69"/>
      <c r="D230" s="59"/>
      <c r="E230" s="59"/>
      <c r="F230" s="60"/>
      <c r="G230" s="60"/>
      <c r="H230" s="62"/>
      <c r="I230" s="62"/>
      <c r="J230" s="60"/>
    </row>
    <row r="231" spans="3:10" s="53" customFormat="1">
      <c r="C231" s="69"/>
      <c r="D231" s="59"/>
      <c r="E231" s="59"/>
      <c r="F231" s="60"/>
      <c r="G231" s="60"/>
      <c r="H231" s="62"/>
      <c r="I231" s="62"/>
      <c r="J231" s="60"/>
    </row>
    <row r="232" spans="3:10" s="53" customFormat="1">
      <c r="C232" s="69"/>
      <c r="D232" s="59"/>
      <c r="E232" s="59"/>
      <c r="F232" s="60"/>
      <c r="G232" s="60"/>
      <c r="H232" s="62"/>
      <c r="I232" s="62"/>
      <c r="J232" s="60"/>
    </row>
    <row r="233" spans="3:10" s="53" customFormat="1">
      <c r="C233" s="69"/>
      <c r="D233" s="59"/>
      <c r="E233" s="59"/>
      <c r="F233" s="60"/>
      <c r="G233" s="60"/>
      <c r="H233" s="62"/>
      <c r="I233" s="62"/>
      <c r="J233" s="60"/>
    </row>
    <row r="234" spans="3:10" s="53" customFormat="1">
      <c r="C234" s="69"/>
      <c r="D234" s="59"/>
      <c r="E234" s="59"/>
      <c r="F234" s="60"/>
      <c r="G234" s="60"/>
      <c r="H234" s="62"/>
      <c r="I234" s="62"/>
      <c r="J234" s="60"/>
    </row>
    <row r="235" spans="3:10" s="53" customFormat="1">
      <c r="C235" s="69"/>
      <c r="D235" s="59"/>
      <c r="E235" s="59"/>
      <c r="F235" s="60"/>
      <c r="G235" s="60"/>
      <c r="H235" s="62"/>
      <c r="I235" s="62"/>
      <c r="J235" s="60"/>
    </row>
    <row r="236" spans="3:10" s="53" customFormat="1">
      <c r="C236" s="69"/>
      <c r="D236" s="59"/>
      <c r="E236" s="59"/>
      <c r="F236" s="60"/>
      <c r="G236" s="60"/>
      <c r="H236" s="62"/>
      <c r="I236" s="62"/>
      <c r="J236" s="60"/>
    </row>
    <row r="237" spans="3:10" s="53" customFormat="1">
      <c r="C237" s="69"/>
      <c r="D237" s="59"/>
      <c r="E237" s="59"/>
      <c r="F237" s="60"/>
      <c r="G237" s="60"/>
      <c r="H237" s="62"/>
      <c r="I237" s="62"/>
      <c r="J237" s="60"/>
    </row>
    <row r="238" spans="3:10" s="53" customFormat="1">
      <c r="C238" s="69"/>
      <c r="D238" s="59"/>
      <c r="E238" s="59"/>
      <c r="F238" s="60"/>
      <c r="G238" s="60"/>
      <c r="H238" s="62"/>
      <c r="I238" s="62"/>
      <c r="J238" s="60"/>
    </row>
    <row r="239" spans="3:10" s="53" customFormat="1">
      <c r="C239" s="69"/>
      <c r="D239" s="59"/>
      <c r="E239" s="59"/>
      <c r="F239" s="60"/>
      <c r="G239" s="60"/>
      <c r="H239" s="62"/>
      <c r="I239" s="62"/>
      <c r="J239" s="60"/>
    </row>
    <row r="240" spans="3:10" s="53" customFormat="1">
      <c r="C240" s="69"/>
      <c r="D240" s="59"/>
      <c r="E240" s="59"/>
      <c r="F240" s="60"/>
      <c r="G240" s="60"/>
      <c r="H240" s="62"/>
      <c r="I240" s="62"/>
      <c r="J240" s="60"/>
    </row>
    <row r="241" spans="3:10" s="53" customFormat="1">
      <c r="C241" s="69"/>
      <c r="D241" s="59"/>
      <c r="E241" s="59"/>
      <c r="F241" s="60"/>
      <c r="G241" s="60"/>
      <c r="H241" s="62"/>
      <c r="I241" s="62"/>
      <c r="J241" s="60"/>
    </row>
    <row r="242" spans="3:10" s="53" customFormat="1">
      <c r="C242" s="69"/>
      <c r="D242" s="59"/>
      <c r="E242" s="59"/>
      <c r="F242" s="60"/>
      <c r="G242" s="60"/>
      <c r="H242" s="62"/>
      <c r="I242" s="62"/>
      <c r="J242" s="60"/>
    </row>
    <row r="243" spans="3:10" s="53" customFormat="1">
      <c r="C243" s="69"/>
      <c r="D243" s="59"/>
      <c r="E243" s="59"/>
      <c r="F243" s="60"/>
      <c r="G243" s="60"/>
      <c r="H243" s="62"/>
      <c r="I243" s="62"/>
      <c r="J243" s="60"/>
    </row>
    <row r="244" spans="3:10" s="53" customFormat="1">
      <c r="C244" s="69"/>
      <c r="D244" s="59"/>
      <c r="E244" s="59"/>
      <c r="F244" s="60"/>
      <c r="G244" s="60"/>
      <c r="H244" s="62"/>
      <c r="I244" s="62"/>
      <c r="J244" s="60"/>
    </row>
    <row r="245" spans="3:10" s="53" customFormat="1">
      <c r="C245" s="69"/>
      <c r="D245" s="59"/>
      <c r="E245" s="59"/>
      <c r="F245" s="60"/>
      <c r="G245" s="60"/>
      <c r="H245" s="62"/>
      <c r="I245" s="62"/>
      <c r="J245" s="60"/>
    </row>
    <row r="246" spans="3:10" s="53" customFormat="1">
      <c r="C246" s="69"/>
      <c r="D246" s="59"/>
      <c r="E246" s="59"/>
      <c r="F246" s="60"/>
      <c r="G246" s="60"/>
      <c r="H246" s="62"/>
      <c r="I246" s="62"/>
      <c r="J246" s="60"/>
    </row>
    <row r="247" spans="3:10" s="53" customFormat="1">
      <c r="C247" s="69"/>
      <c r="D247" s="59"/>
      <c r="E247" s="59"/>
      <c r="F247" s="60"/>
      <c r="G247" s="60"/>
      <c r="H247" s="62"/>
      <c r="I247" s="62"/>
      <c r="J247" s="60"/>
    </row>
    <row r="248" spans="3:10" s="53" customFormat="1">
      <c r="C248" s="69"/>
      <c r="D248" s="59"/>
      <c r="E248" s="59"/>
      <c r="F248" s="60"/>
      <c r="G248" s="60"/>
      <c r="H248" s="62"/>
      <c r="I248" s="62"/>
      <c r="J248" s="60"/>
    </row>
    <row r="249" spans="3:10" s="53" customFormat="1">
      <c r="C249" s="69"/>
      <c r="D249" s="59"/>
      <c r="E249" s="59"/>
      <c r="F249" s="60"/>
      <c r="G249" s="60"/>
      <c r="H249" s="62"/>
      <c r="I249" s="62"/>
      <c r="J249" s="60"/>
    </row>
    <row r="250" spans="3:10" s="53" customFormat="1">
      <c r="C250" s="69"/>
      <c r="D250" s="59"/>
      <c r="E250" s="59"/>
      <c r="F250" s="60"/>
      <c r="G250" s="60"/>
      <c r="H250" s="62"/>
      <c r="I250" s="62"/>
      <c r="J250" s="60"/>
    </row>
    <row r="251" spans="3:10" s="53" customFormat="1">
      <c r="C251" s="69"/>
      <c r="D251" s="59"/>
      <c r="E251" s="59"/>
      <c r="F251" s="60"/>
      <c r="G251" s="60"/>
      <c r="H251" s="62"/>
      <c r="I251" s="62"/>
      <c r="J251" s="60"/>
    </row>
    <row r="252" spans="3:10" s="53" customFormat="1">
      <c r="C252" s="69"/>
      <c r="D252" s="59"/>
      <c r="E252" s="59"/>
      <c r="F252" s="60"/>
      <c r="G252" s="60"/>
      <c r="H252" s="62"/>
      <c r="I252" s="62"/>
      <c r="J252" s="60"/>
    </row>
    <row r="253" spans="3:10" s="53" customFormat="1">
      <c r="C253" s="69"/>
      <c r="D253" s="59"/>
      <c r="E253" s="59"/>
      <c r="F253" s="60"/>
      <c r="G253" s="60"/>
      <c r="H253" s="62"/>
      <c r="I253" s="62"/>
      <c r="J253" s="60"/>
    </row>
    <row r="254" spans="3:10" s="53" customFormat="1">
      <c r="C254" s="69"/>
      <c r="D254" s="59"/>
      <c r="E254" s="59"/>
      <c r="F254" s="60"/>
      <c r="G254" s="60"/>
      <c r="H254" s="62"/>
      <c r="I254" s="62"/>
      <c r="J254" s="60"/>
    </row>
    <row r="255" spans="3:10" s="53" customFormat="1">
      <c r="C255" s="69"/>
      <c r="D255" s="59"/>
      <c r="E255" s="59"/>
      <c r="F255" s="60"/>
      <c r="G255" s="60"/>
      <c r="H255" s="62"/>
      <c r="I255" s="62"/>
      <c r="J255" s="60"/>
    </row>
    <row r="256" spans="3:10" s="53" customFormat="1">
      <c r="C256" s="69"/>
      <c r="D256" s="59"/>
      <c r="E256" s="59"/>
      <c r="F256" s="60"/>
      <c r="G256" s="60"/>
      <c r="H256" s="62"/>
      <c r="I256" s="62"/>
      <c r="J256" s="60"/>
    </row>
    <row r="257" spans="2:11" s="53" customFormat="1">
      <c r="C257" s="69"/>
      <c r="D257" s="59"/>
      <c r="E257" s="59"/>
      <c r="F257" s="60"/>
      <c r="G257" s="60"/>
      <c r="H257" s="62"/>
      <c r="I257" s="62"/>
      <c r="J257" s="60"/>
    </row>
    <row r="258" spans="2:11" s="53" customFormat="1">
      <c r="C258" s="69"/>
      <c r="D258" s="59"/>
      <c r="E258" s="59"/>
      <c r="F258" s="60"/>
      <c r="G258" s="60"/>
      <c r="H258" s="62"/>
      <c r="I258" s="62"/>
      <c r="J258" s="60"/>
    </row>
    <row r="259" spans="2:11" s="53" customFormat="1">
      <c r="C259" s="69"/>
      <c r="D259" s="59"/>
      <c r="E259" s="59"/>
      <c r="F259" s="60"/>
      <c r="G259" s="60"/>
      <c r="H259" s="62"/>
      <c r="I259" s="62"/>
      <c r="J259" s="60"/>
    </row>
    <row r="260" spans="2:11" s="53" customFormat="1">
      <c r="C260" s="69"/>
      <c r="D260" s="59"/>
      <c r="E260" s="59"/>
      <c r="F260" s="60"/>
      <c r="G260" s="60"/>
      <c r="H260" s="62"/>
      <c r="I260" s="62"/>
      <c r="J260" s="60"/>
    </row>
    <row r="261" spans="2:11" s="53" customFormat="1">
      <c r="C261" s="69"/>
      <c r="D261" s="59"/>
      <c r="E261" s="59"/>
      <c r="F261" s="60"/>
      <c r="G261" s="60"/>
      <c r="H261" s="62"/>
      <c r="I261" s="62"/>
      <c r="J261" s="60"/>
    </row>
    <row r="262" spans="2:11">
      <c r="C262" s="69"/>
      <c r="F262" s="19"/>
      <c r="G262" s="60"/>
      <c r="J262" s="19"/>
    </row>
    <row r="263" spans="2:11">
      <c r="C263" s="69"/>
      <c r="F263" s="19"/>
      <c r="G263" s="60"/>
      <c r="J263" s="19"/>
    </row>
    <row r="264" spans="2:11" s="4" customFormat="1">
      <c r="B264" s="2"/>
      <c r="C264" s="69"/>
      <c r="D264" s="1"/>
      <c r="E264" s="1"/>
      <c r="F264" s="19"/>
      <c r="G264" s="60"/>
      <c r="H264" s="3"/>
      <c r="I264" s="3"/>
      <c r="J264" s="19"/>
      <c r="K264" s="2"/>
    </row>
    <row r="265" spans="2:11" s="4" customFormat="1">
      <c r="B265" s="2"/>
      <c r="C265" s="69"/>
      <c r="D265" s="1"/>
      <c r="E265" s="1"/>
      <c r="F265" s="19"/>
      <c r="G265" s="60"/>
      <c r="H265" s="3"/>
      <c r="I265" s="3"/>
      <c r="J265" s="19"/>
      <c r="K265" s="2"/>
    </row>
    <row r="266" spans="2:11" s="4" customFormat="1">
      <c r="B266" s="2"/>
      <c r="C266" s="69"/>
      <c r="D266" s="1"/>
      <c r="E266" s="1"/>
      <c r="F266" s="19"/>
      <c r="G266" s="60"/>
      <c r="H266" s="3"/>
      <c r="I266" s="3"/>
      <c r="J266" s="19"/>
      <c r="K266" s="2"/>
    </row>
    <row r="267" spans="2:11" s="4" customFormat="1">
      <c r="B267" s="2"/>
      <c r="C267" s="69"/>
      <c r="D267" s="1"/>
      <c r="E267" s="1"/>
      <c r="F267" s="19"/>
      <c r="G267" s="60"/>
      <c r="H267" s="3"/>
      <c r="I267" s="3"/>
      <c r="J267" s="19"/>
      <c r="K267" s="2"/>
    </row>
    <row r="268" spans="2:11" s="4" customFormat="1">
      <c r="B268" s="2"/>
      <c r="C268" s="69"/>
      <c r="D268" s="1"/>
      <c r="E268" s="1"/>
      <c r="F268" s="19"/>
      <c r="G268" s="60"/>
      <c r="H268" s="3"/>
      <c r="I268" s="3"/>
      <c r="J268" s="19"/>
      <c r="K268" s="2"/>
    </row>
    <row r="269" spans="2:11" s="4" customFormat="1">
      <c r="B269" s="2"/>
      <c r="C269" s="69"/>
      <c r="D269" s="1"/>
      <c r="E269" s="1"/>
      <c r="F269" s="19"/>
      <c r="G269" s="60"/>
      <c r="H269" s="3"/>
      <c r="I269" s="3"/>
      <c r="J269" s="19"/>
      <c r="K269" s="2"/>
    </row>
    <row r="270" spans="2:11" s="4" customFormat="1">
      <c r="B270" s="2"/>
      <c r="C270" s="69"/>
      <c r="D270" s="1"/>
      <c r="E270" s="1"/>
      <c r="F270" s="19"/>
      <c r="G270" s="60"/>
      <c r="H270" s="3"/>
      <c r="I270" s="3"/>
      <c r="J270" s="19"/>
      <c r="K270" s="2"/>
    </row>
    <row r="271" spans="2:11" s="4" customFormat="1">
      <c r="B271" s="2"/>
      <c r="C271" s="69"/>
      <c r="D271" s="1"/>
      <c r="E271" s="1"/>
      <c r="F271" s="19"/>
      <c r="G271" s="60"/>
      <c r="H271" s="3"/>
      <c r="I271" s="3"/>
      <c r="J271" s="19"/>
      <c r="K271" s="2"/>
    </row>
    <row r="272" spans="2:11" s="4" customFormat="1">
      <c r="B272" s="2"/>
      <c r="C272" s="69"/>
      <c r="D272" s="1"/>
      <c r="E272" s="1"/>
      <c r="F272" s="19"/>
      <c r="G272" s="60"/>
      <c r="H272" s="3"/>
      <c r="I272" s="3"/>
      <c r="J272" s="19"/>
      <c r="K272" s="2"/>
    </row>
    <row r="273" spans="2:11" s="4" customFormat="1">
      <c r="B273" s="2"/>
      <c r="C273" s="69"/>
      <c r="D273" s="1"/>
      <c r="E273" s="1"/>
      <c r="F273" s="19"/>
      <c r="G273" s="60"/>
      <c r="H273" s="3"/>
      <c r="I273" s="3"/>
      <c r="J273" s="19"/>
      <c r="K273" s="2"/>
    </row>
    <row r="274" spans="2:11" s="4" customFormat="1">
      <c r="B274" s="2"/>
      <c r="C274" s="69"/>
      <c r="D274" s="1"/>
      <c r="E274" s="1"/>
      <c r="F274" s="19"/>
      <c r="G274" s="60"/>
      <c r="H274" s="3"/>
      <c r="I274" s="3"/>
      <c r="J274" s="19"/>
      <c r="K274" s="2"/>
    </row>
    <row r="275" spans="2:11" s="4" customFormat="1">
      <c r="B275" s="2"/>
      <c r="C275" s="69"/>
      <c r="D275" s="1"/>
      <c r="E275" s="1"/>
      <c r="F275" s="19"/>
      <c r="G275" s="60"/>
      <c r="H275" s="3"/>
      <c r="I275" s="3"/>
      <c r="J275" s="19"/>
      <c r="K275" s="2"/>
    </row>
    <row r="276" spans="2:11" s="4" customFormat="1">
      <c r="B276" s="2"/>
      <c r="C276" s="69"/>
      <c r="D276" s="1"/>
      <c r="E276" s="1"/>
      <c r="F276" s="19"/>
      <c r="G276" s="60"/>
      <c r="H276" s="3"/>
      <c r="I276" s="3"/>
      <c r="J276" s="19"/>
      <c r="K276" s="2"/>
    </row>
    <row r="277" spans="2:11" s="4" customFormat="1">
      <c r="B277" s="2"/>
      <c r="C277" s="69"/>
      <c r="D277" s="1"/>
      <c r="E277" s="1"/>
      <c r="F277" s="19"/>
      <c r="G277" s="60"/>
      <c r="H277" s="3"/>
      <c r="I277" s="3"/>
      <c r="J277" s="19"/>
      <c r="K277" s="2"/>
    </row>
    <row r="278" spans="2:11" s="4" customFormat="1">
      <c r="B278" s="2"/>
      <c r="C278" s="69"/>
      <c r="D278" s="1"/>
      <c r="E278" s="1"/>
      <c r="F278" s="19"/>
      <c r="G278" s="60"/>
      <c r="H278" s="3"/>
      <c r="I278" s="3"/>
      <c r="J278" s="19"/>
      <c r="K278" s="2"/>
    </row>
    <row r="279" spans="2:11" s="4" customFormat="1">
      <c r="B279" s="2"/>
      <c r="C279" s="69"/>
      <c r="D279" s="1"/>
      <c r="E279" s="1"/>
      <c r="F279" s="19"/>
      <c r="G279" s="60"/>
      <c r="H279" s="3"/>
      <c r="I279" s="3"/>
      <c r="J279" s="19"/>
      <c r="K279" s="2"/>
    </row>
    <row r="280" spans="2:11" s="4" customFormat="1">
      <c r="B280" s="2"/>
      <c r="C280" s="69"/>
      <c r="D280" s="1"/>
      <c r="E280" s="1"/>
      <c r="F280" s="19"/>
      <c r="G280" s="60"/>
      <c r="H280" s="3"/>
      <c r="I280" s="3"/>
      <c r="J280" s="19"/>
      <c r="K280" s="2"/>
    </row>
    <row r="281" spans="2:11" s="4" customFormat="1">
      <c r="B281" s="2"/>
      <c r="C281" s="69"/>
      <c r="D281" s="1"/>
      <c r="E281" s="1"/>
      <c r="F281" s="19"/>
      <c r="G281" s="60"/>
      <c r="H281" s="3"/>
      <c r="I281" s="3"/>
      <c r="J281" s="19"/>
      <c r="K281" s="2"/>
    </row>
    <row r="282" spans="2:11" s="4" customFormat="1">
      <c r="B282" s="2"/>
      <c r="C282" s="69"/>
      <c r="D282" s="1"/>
      <c r="E282" s="1"/>
      <c r="F282" s="19"/>
      <c r="G282" s="60"/>
      <c r="H282" s="3"/>
      <c r="I282" s="3"/>
      <c r="J282" s="19"/>
      <c r="K282" s="2"/>
    </row>
    <row r="283" spans="2:11" s="4" customFormat="1">
      <c r="B283" s="2"/>
      <c r="C283" s="69"/>
      <c r="D283" s="1"/>
      <c r="E283" s="1"/>
      <c r="F283" s="19"/>
      <c r="G283" s="60"/>
      <c r="H283" s="3"/>
      <c r="I283" s="3"/>
      <c r="J283" s="19"/>
      <c r="K283" s="2"/>
    </row>
    <row r="284" spans="2:11" s="4" customFormat="1">
      <c r="B284" s="2"/>
      <c r="C284" s="69"/>
      <c r="D284" s="1"/>
      <c r="E284" s="1"/>
      <c r="F284" s="19"/>
      <c r="G284" s="60"/>
      <c r="H284" s="3"/>
      <c r="I284" s="3"/>
      <c r="J284" s="19"/>
      <c r="K284" s="2"/>
    </row>
    <row r="285" spans="2:11" s="4" customFormat="1">
      <c r="B285" s="2"/>
      <c r="C285" s="69"/>
      <c r="D285" s="1"/>
      <c r="E285" s="1"/>
      <c r="F285" s="19"/>
      <c r="G285" s="60"/>
      <c r="H285" s="3"/>
      <c r="I285" s="3"/>
      <c r="J285" s="19"/>
      <c r="K285" s="2"/>
    </row>
    <row r="286" spans="2:11" s="4" customFormat="1">
      <c r="B286" s="2"/>
      <c r="C286" s="69"/>
      <c r="D286" s="1"/>
      <c r="E286" s="1"/>
      <c r="F286" s="19"/>
      <c r="G286" s="60"/>
      <c r="H286" s="3"/>
      <c r="I286" s="3"/>
      <c r="J286" s="19"/>
      <c r="K286" s="2"/>
    </row>
    <row r="287" spans="2:11" s="4" customFormat="1">
      <c r="B287" s="2"/>
      <c r="C287" s="69"/>
      <c r="D287" s="1"/>
      <c r="E287" s="1"/>
      <c r="F287" s="19"/>
      <c r="G287" s="60"/>
      <c r="H287" s="3"/>
      <c r="I287" s="3"/>
      <c r="J287" s="19"/>
      <c r="K287" s="2"/>
    </row>
    <row r="288" spans="2:11" s="4" customFormat="1">
      <c r="B288" s="2"/>
      <c r="C288" s="69"/>
      <c r="D288" s="1"/>
      <c r="E288" s="1"/>
      <c r="F288" s="19"/>
      <c r="G288" s="60"/>
      <c r="H288" s="3"/>
      <c r="I288" s="3"/>
      <c r="J288" s="19"/>
      <c r="K288" s="2"/>
    </row>
    <row r="289" spans="2:11" s="4" customFormat="1">
      <c r="B289" s="2"/>
      <c r="C289" s="69"/>
      <c r="D289" s="1"/>
      <c r="E289" s="1"/>
      <c r="F289" s="19"/>
      <c r="G289" s="60"/>
      <c r="H289" s="3"/>
      <c r="I289" s="3"/>
      <c r="J289" s="19"/>
      <c r="K289" s="2"/>
    </row>
    <row r="290" spans="2:11" s="4" customFormat="1">
      <c r="B290" s="2"/>
      <c r="C290" s="69"/>
      <c r="D290" s="1"/>
      <c r="E290" s="1"/>
      <c r="F290" s="19"/>
      <c r="G290" s="60"/>
      <c r="H290" s="3"/>
      <c r="I290" s="3"/>
      <c r="J290" s="19"/>
      <c r="K290" s="2"/>
    </row>
    <row r="291" spans="2:11" s="4" customFormat="1">
      <c r="B291" s="2"/>
      <c r="C291" s="69"/>
      <c r="D291" s="1"/>
      <c r="E291" s="1"/>
      <c r="F291" s="19"/>
      <c r="G291" s="60"/>
      <c r="H291" s="3"/>
      <c r="I291" s="3"/>
      <c r="J291" s="19"/>
      <c r="K291" s="2"/>
    </row>
    <row r="292" spans="2:11" s="4" customFormat="1">
      <c r="B292" s="2"/>
      <c r="C292" s="69"/>
      <c r="D292" s="1"/>
      <c r="E292" s="1"/>
      <c r="F292" s="19"/>
      <c r="G292" s="60"/>
      <c r="H292" s="3"/>
      <c r="I292" s="3"/>
      <c r="J292" s="19"/>
      <c r="K292" s="2"/>
    </row>
    <row r="293" spans="2:11" s="4" customFormat="1">
      <c r="B293" s="2"/>
      <c r="C293" s="69"/>
      <c r="D293" s="1"/>
      <c r="E293" s="1"/>
      <c r="F293" s="19"/>
      <c r="G293" s="60"/>
      <c r="H293" s="3"/>
      <c r="I293" s="3"/>
      <c r="J293" s="19"/>
      <c r="K293" s="2"/>
    </row>
    <row r="294" spans="2:11" s="4" customFormat="1">
      <c r="B294" s="2"/>
      <c r="C294" s="69"/>
      <c r="D294" s="1"/>
      <c r="E294" s="1"/>
      <c r="F294" s="19"/>
      <c r="G294" s="60"/>
      <c r="H294" s="3"/>
      <c r="I294" s="3"/>
      <c r="J294" s="19"/>
      <c r="K294" s="2"/>
    </row>
    <row r="295" spans="2:11" s="4" customFormat="1">
      <c r="B295" s="2"/>
      <c r="C295" s="69"/>
      <c r="D295" s="1"/>
      <c r="E295" s="1"/>
      <c r="F295" s="19"/>
      <c r="G295" s="60"/>
      <c r="H295" s="3"/>
      <c r="I295" s="3"/>
      <c r="J295" s="19"/>
      <c r="K295" s="2"/>
    </row>
    <row r="296" spans="2:11" s="4" customFormat="1">
      <c r="B296" s="2"/>
      <c r="C296" s="69"/>
      <c r="D296" s="1"/>
      <c r="E296" s="1"/>
      <c r="F296" s="19"/>
      <c r="G296" s="60"/>
      <c r="H296" s="3"/>
      <c r="I296" s="3"/>
      <c r="J296" s="19"/>
      <c r="K296" s="2"/>
    </row>
    <row r="297" spans="2:11" s="4" customFormat="1">
      <c r="B297" s="2"/>
      <c r="C297" s="69"/>
      <c r="D297" s="1"/>
      <c r="E297" s="1"/>
      <c r="F297" s="19"/>
      <c r="G297" s="60"/>
      <c r="H297" s="3"/>
      <c r="I297" s="3"/>
      <c r="J297" s="19"/>
      <c r="K297" s="2"/>
    </row>
    <row r="298" spans="2:11" s="4" customFormat="1">
      <c r="B298" s="2"/>
      <c r="C298" s="69"/>
      <c r="D298" s="1"/>
      <c r="E298" s="1"/>
      <c r="F298" s="19"/>
      <c r="G298" s="60"/>
      <c r="H298" s="3"/>
      <c r="I298" s="3"/>
      <c r="J298" s="19"/>
      <c r="K298" s="2"/>
    </row>
    <row r="299" spans="2:11" s="4" customFormat="1">
      <c r="B299" s="2"/>
      <c r="C299" s="69"/>
      <c r="D299" s="1"/>
      <c r="E299" s="1"/>
      <c r="F299" s="19"/>
      <c r="G299" s="60"/>
      <c r="H299" s="3"/>
      <c r="I299" s="3"/>
      <c r="J299" s="19"/>
      <c r="K299" s="2"/>
    </row>
    <row r="300" spans="2:11" s="4" customFormat="1">
      <c r="B300" s="2"/>
      <c r="C300" s="69"/>
      <c r="D300" s="1"/>
      <c r="E300" s="1"/>
      <c r="F300" s="19"/>
      <c r="G300" s="60"/>
      <c r="H300" s="3"/>
      <c r="I300" s="3"/>
      <c r="J300" s="19"/>
      <c r="K300" s="2"/>
    </row>
    <row r="301" spans="2:11" s="4" customFormat="1">
      <c r="B301" s="2"/>
      <c r="C301" s="69"/>
      <c r="D301" s="1"/>
      <c r="E301" s="1"/>
      <c r="F301" s="19"/>
      <c r="G301" s="60"/>
      <c r="H301" s="3"/>
      <c r="I301" s="3"/>
      <c r="J301" s="19"/>
      <c r="K301" s="2"/>
    </row>
    <row r="302" spans="2:11" s="4" customFormat="1">
      <c r="B302" s="2"/>
      <c r="C302" s="69"/>
      <c r="D302" s="1"/>
      <c r="E302" s="1"/>
      <c r="F302" s="19"/>
      <c r="G302" s="60"/>
      <c r="H302" s="3"/>
      <c r="I302" s="3"/>
      <c r="J302" s="19"/>
      <c r="K302" s="2"/>
    </row>
    <row r="303" spans="2:11" s="4" customFormat="1">
      <c r="B303" s="2"/>
      <c r="C303" s="69"/>
      <c r="D303" s="1"/>
      <c r="E303" s="1"/>
      <c r="F303" s="19"/>
      <c r="G303" s="60"/>
      <c r="H303" s="3"/>
      <c r="I303" s="3"/>
      <c r="J303" s="19"/>
      <c r="K303" s="2"/>
    </row>
    <row r="304" spans="2:11" s="4" customFormat="1">
      <c r="B304" s="2"/>
      <c r="C304" s="69"/>
      <c r="D304" s="1"/>
      <c r="E304" s="1"/>
      <c r="F304" s="19"/>
      <c r="G304" s="60"/>
      <c r="H304" s="3"/>
      <c r="I304" s="3"/>
      <c r="J304" s="19"/>
      <c r="K304" s="2"/>
    </row>
    <row r="305" spans="2:11" s="4" customFormat="1">
      <c r="B305" s="2"/>
      <c r="C305" s="69"/>
      <c r="D305" s="1"/>
      <c r="E305" s="1"/>
      <c r="F305" s="19"/>
      <c r="G305" s="60"/>
      <c r="H305" s="3"/>
      <c r="I305" s="3"/>
      <c r="J305" s="19"/>
      <c r="K305" s="2"/>
    </row>
    <row r="306" spans="2:11" s="4" customFormat="1">
      <c r="B306" s="2"/>
      <c r="C306" s="69"/>
      <c r="D306" s="1"/>
      <c r="E306" s="1"/>
      <c r="F306" s="19"/>
      <c r="G306" s="60"/>
      <c r="H306" s="3"/>
      <c r="I306" s="3"/>
      <c r="J306" s="19"/>
      <c r="K306" s="2"/>
    </row>
    <row r="307" spans="2:11" s="4" customFormat="1">
      <c r="B307" s="2"/>
      <c r="C307" s="69"/>
      <c r="D307" s="1"/>
      <c r="E307" s="1"/>
      <c r="F307" s="19"/>
      <c r="G307" s="60"/>
      <c r="H307" s="3"/>
      <c r="I307" s="3"/>
      <c r="J307" s="19"/>
      <c r="K307" s="2"/>
    </row>
    <row r="308" spans="2:11" s="4" customFormat="1">
      <c r="B308" s="2"/>
      <c r="C308" s="69"/>
      <c r="D308" s="1"/>
      <c r="E308" s="1"/>
      <c r="F308" s="19"/>
      <c r="G308" s="60"/>
      <c r="H308" s="3"/>
      <c r="I308" s="3"/>
      <c r="J308" s="19"/>
      <c r="K308" s="2"/>
    </row>
    <row r="309" spans="2:11" s="4" customFormat="1">
      <c r="B309" s="2"/>
      <c r="C309" s="69"/>
      <c r="D309" s="1"/>
      <c r="E309" s="1"/>
      <c r="F309" s="19"/>
      <c r="G309" s="60"/>
      <c r="H309" s="3"/>
      <c r="I309" s="3"/>
      <c r="J309" s="19"/>
      <c r="K309" s="2"/>
    </row>
    <row r="310" spans="2:11" s="4" customFormat="1">
      <c r="B310" s="2"/>
      <c r="C310" s="69"/>
      <c r="D310" s="1"/>
      <c r="E310" s="1"/>
      <c r="F310" s="19"/>
      <c r="G310" s="60"/>
      <c r="H310" s="3"/>
      <c r="I310" s="3"/>
      <c r="J310" s="19"/>
      <c r="K310" s="2"/>
    </row>
    <row r="311" spans="2:11" s="4" customFormat="1">
      <c r="B311" s="2"/>
      <c r="C311" s="69"/>
      <c r="D311" s="1"/>
      <c r="E311" s="1"/>
      <c r="F311" s="19"/>
      <c r="G311" s="60"/>
      <c r="H311" s="3"/>
      <c r="I311" s="3"/>
      <c r="J311" s="19"/>
      <c r="K311" s="2"/>
    </row>
    <row r="312" spans="2:11" s="4" customFormat="1">
      <c r="B312" s="2"/>
      <c r="C312" s="69"/>
      <c r="D312" s="1"/>
      <c r="E312" s="1"/>
      <c r="F312" s="19"/>
      <c r="G312" s="60"/>
      <c r="H312" s="3"/>
      <c r="I312" s="3"/>
      <c r="J312" s="19"/>
      <c r="K312" s="2"/>
    </row>
    <row r="313" spans="2:11" s="4" customFormat="1">
      <c r="B313" s="2"/>
      <c r="C313" s="69"/>
      <c r="D313" s="1"/>
      <c r="E313" s="1"/>
      <c r="F313" s="19"/>
      <c r="G313" s="60"/>
      <c r="H313" s="3"/>
      <c r="I313" s="3"/>
      <c r="J313" s="19"/>
      <c r="K313" s="2"/>
    </row>
    <row r="314" spans="2:11" s="4" customFormat="1">
      <c r="B314" s="2"/>
      <c r="C314" s="69"/>
      <c r="D314" s="1"/>
      <c r="E314" s="1"/>
      <c r="F314" s="19"/>
      <c r="G314" s="60"/>
      <c r="H314" s="3"/>
      <c r="I314" s="3"/>
      <c r="J314" s="19"/>
      <c r="K314" s="2"/>
    </row>
    <row r="315" spans="2:11" s="4" customFormat="1">
      <c r="B315" s="2"/>
      <c r="C315" s="69"/>
      <c r="D315" s="1"/>
      <c r="E315" s="1"/>
      <c r="F315" s="19"/>
      <c r="G315" s="60"/>
      <c r="H315" s="3"/>
      <c r="I315" s="3"/>
      <c r="J315" s="19"/>
      <c r="K315" s="2"/>
    </row>
    <row r="316" spans="2:11" s="4" customFormat="1">
      <c r="B316" s="2"/>
      <c r="C316" s="69"/>
      <c r="D316" s="1"/>
      <c r="E316" s="1"/>
      <c r="F316" s="19"/>
      <c r="G316" s="60"/>
      <c r="H316" s="3"/>
      <c r="I316" s="3"/>
      <c r="J316" s="19"/>
      <c r="K316" s="2"/>
    </row>
    <row r="317" spans="2:11" s="4" customFormat="1">
      <c r="B317" s="2"/>
      <c r="C317" s="69"/>
      <c r="D317" s="1"/>
      <c r="E317" s="1"/>
      <c r="F317" s="19"/>
      <c r="G317" s="60"/>
      <c r="H317" s="3"/>
      <c r="I317" s="3"/>
      <c r="J317" s="19"/>
      <c r="K317" s="2"/>
    </row>
    <row r="318" spans="2:11" s="4" customFormat="1">
      <c r="B318" s="2"/>
      <c r="C318" s="69"/>
      <c r="D318" s="1"/>
      <c r="E318" s="1"/>
      <c r="F318" s="19"/>
      <c r="G318" s="60"/>
      <c r="H318" s="3"/>
      <c r="I318" s="3"/>
      <c r="J318" s="19"/>
      <c r="K318" s="2"/>
    </row>
    <row r="319" spans="2:11" s="4" customFormat="1">
      <c r="B319" s="2"/>
      <c r="C319" s="69"/>
      <c r="D319" s="1"/>
      <c r="E319" s="1"/>
      <c r="F319" s="19"/>
      <c r="G319" s="60"/>
      <c r="H319" s="3"/>
      <c r="I319" s="3"/>
      <c r="J319" s="19"/>
      <c r="K319" s="2"/>
    </row>
    <row r="320" spans="2:11" s="4" customFormat="1">
      <c r="B320" s="2"/>
      <c r="C320" s="69"/>
      <c r="D320" s="1"/>
      <c r="E320" s="1"/>
      <c r="F320" s="19"/>
      <c r="G320" s="60"/>
      <c r="H320" s="3"/>
      <c r="I320" s="3"/>
      <c r="J320" s="19"/>
      <c r="K320" s="2"/>
    </row>
    <row r="321" spans="2:11" s="4" customFormat="1">
      <c r="B321" s="2"/>
      <c r="C321" s="69"/>
      <c r="D321" s="1"/>
      <c r="E321" s="1"/>
      <c r="F321" s="19"/>
      <c r="G321" s="19"/>
      <c r="H321" s="3"/>
      <c r="I321" s="3"/>
      <c r="J321" s="19"/>
      <c r="K321" s="2"/>
    </row>
    <row r="322" spans="2:11" s="4" customFormat="1">
      <c r="B322" s="2"/>
      <c r="C322" s="69"/>
      <c r="D322" s="1"/>
      <c r="E322" s="1"/>
      <c r="F322" s="19"/>
      <c r="G322" s="19"/>
      <c r="H322" s="3"/>
      <c r="I322" s="3"/>
      <c r="J322" s="19"/>
      <c r="K322" s="2"/>
    </row>
    <row r="323" spans="2:11" s="4" customFormat="1">
      <c r="B323" s="2"/>
      <c r="C323" s="69"/>
      <c r="D323" s="1"/>
      <c r="E323" s="1"/>
      <c r="F323" s="19"/>
      <c r="G323" s="19"/>
      <c r="H323" s="3"/>
      <c r="I323" s="3"/>
      <c r="J323" s="19"/>
      <c r="K323" s="2"/>
    </row>
    <row r="324" spans="2:11" s="4" customFormat="1">
      <c r="B324" s="2"/>
      <c r="C324" s="69"/>
      <c r="D324" s="1"/>
      <c r="E324" s="1"/>
      <c r="F324" s="19"/>
      <c r="G324" s="19"/>
      <c r="H324" s="3"/>
      <c r="I324" s="3"/>
      <c r="J324" s="19"/>
      <c r="K324" s="2"/>
    </row>
    <row r="325" spans="2:11" s="4" customFormat="1">
      <c r="B325" s="2"/>
      <c r="C325" s="69"/>
      <c r="D325" s="1"/>
      <c r="E325" s="1"/>
      <c r="F325" s="19"/>
      <c r="G325" s="19"/>
      <c r="H325" s="3"/>
      <c r="I325" s="3"/>
      <c r="J325" s="19"/>
      <c r="K325" s="2"/>
    </row>
    <row r="326" spans="2:11" s="4" customFormat="1">
      <c r="B326" s="2"/>
      <c r="C326" s="69"/>
      <c r="D326" s="1"/>
      <c r="E326" s="1"/>
      <c r="F326" s="19"/>
      <c r="G326" s="19"/>
      <c r="H326" s="3"/>
      <c r="I326" s="3"/>
      <c r="J326" s="19"/>
      <c r="K326" s="2"/>
    </row>
    <row r="327" spans="2:11" s="4" customFormat="1">
      <c r="B327" s="2"/>
      <c r="C327" s="69"/>
      <c r="D327" s="1"/>
      <c r="E327" s="1"/>
      <c r="F327" s="19"/>
      <c r="G327" s="19"/>
      <c r="H327" s="3"/>
      <c r="I327" s="3"/>
      <c r="J327" s="19"/>
      <c r="K327" s="2"/>
    </row>
    <row r="328" spans="2:11" s="4" customFormat="1">
      <c r="B328" s="2"/>
      <c r="C328" s="69"/>
      <c r="D328" s="1"/>
      <c r="E328" s="1"/>
      <c r="F328" s="19"/>
      <c r="G328" s="19"/>
      <c r="H328" s="3"/>
      <c r="I328" s="3"/>
      <c r="J328" s="19"/>
      <c r="K328" s="2"/>
    </row>
    <row r="329" spans="2:11" s="4" customFormat="1">
      <c r="B329" s="2"/>
      <c r="C329" s="69"/>
      <c r="D329" s="1"/>
      <c r="E329" s="1"/>
      <c r="F329" s="19"/>
      <c r="G329" s="19"/>
      <c r="H329" s="3"/>
      <c r="I329" s="3"/>
      <c r="J329" s="19"/>
      <c r="K329" s="2"/>
    </row>
    <row r="330" spans="2:11" s="4" customFormat="1">
      <c r="B330" s="2"/>
      <c r="C330" s="69"/>
      <c r="D330" s="1"/>
      <c r="E330" s="1"/>
      <c r="F330" s="19"/>
      <c r="G330" s="19"/>
      <c r="H330" s="3"/>
      <c r="I330" s="3"/>
      <c r="J330" s="19"/>
      <c r="K330" s="2"/>
    </row>
    <row r="331" spans="2:11" s="4" customFormat="1">
      <c r="B331" s="2"/>
      <c r="C331" s="69"/>
      <c r="D331" s="1"/>
      <c r="E331" s="1"/>
      <c r="F331" s="19"/>
      <c r="G331" s="19"/>
      <c r="H331" s="3"/>
      <c r="I331" s="3"/>
      <c r="J331" s="19"/>
      <c r="K331" s="2"/>
    </row>
    <row r="332" spans="2:11" s="4" customFormat="1">
      <c r="B332" s="2"/>
      <c r="C332" s="69"/>
      <c r="D332" s="1"/>
      <c r="E332" s="1"/>
      <c r="F332" s="19"/>
      <c r="G332" s="19"/>
      <c r="H332" s="3"/>
      <c r="I332" s="3"/>
      <c r="J332" s="19"/>
      <c r="K332" s="2"/>
    </row>
    <row r="333" spans="2:11" s="4" customFormat="1">
      <c r="B333" s="2"/>
      <c r="C333" s="69"/>
      <c r="D333" s="1"/>
      <c r="E333" s="1"/>
      <c r="F333" s="19"/>
      <c r="G333" s="19"/>
      <c r="H333" s="3"/>
      <c r="I333" s="3"/>
      <c r="J333" s="19"/>
      <c r="K333" s="2"/>
    </row>
    <row r="334" spans="2:11" s="4" customFormat="1">
      <c r="B334" s="2"/>
      <c r="C334" s="69"/>
      <c r="D334" s="1"/>
      <c r="E334" s="1"/>
      <c r="F334" s="19"/>
      <c r="G334" s="19"/>
      <c r="H334" s="3"/>
      <c r="I334" s="3"/>
      <c r="J334" s="19"/>
      <c r="K334" s="2"/>
    </row>
    <row r="335" spans="2:11" s="4" customFormat="1">
      <c r="B335" s="2"/>
      <c r="C335" s="69"/>
      <c r="D335" s="1"/>
      <c r="E335" s="1"/>
      <c r="F335" s="19"/>
      <c r="G335" s="19"/>
      <c r="H335" s="3"/>
      <c r="I335" s="3"/>
      <c r="J335" s="19"/>
      <c r="K335" s="2"/>
    </row>
    <row r="336" spans="2:11" s="4" customFormat="1">
      <c r="B336" s="2"/>
      <c r="C336" s="69"/>
      <c r="D336" s="1"/>
      <c r="E336" s="1"/>
      <c r="F336" s="19"/>
      <c r="G336" s="19"/>
      <c r="H336" s="3"/>
      <c r="I336" s="3"/>
      <c r="J336" s="19"/>
      <c r="K336" s="2"/>
    </row>
    <row r="337" spans="2:11" s="4" customFormat="1">
      <c r="B337" s="2"/>
      <c r="C337" s="69"/>
      <c r="D337" s="1"/>
      <c r="E337" s="1"/>
      <c r="F337" s="19"/>
      <c r="G337" s="19"/>
      <c r="H337" s="3"/>
      <c r="I337" s="3"/>
      <c r="J337" s="19"/>
      <c r="K337" s="2"/>
    </row>
    <row r="338" spans="2:11" s="4" customFormat="1">
      <c r="B338" s="2"/>
      <c r="C338" s="69"/>
      <c r="D338" s="1"/>
      <c r="E338" s="1"/>
      <c r="F338" s="19"/>
      <c r="G338" s="19"/>
      <c r="H338" s="3"/>
      <c r="I338" s="3"/>
      <c r="J338" s="19"/>
      <c r="K338" s="2"/>
    </row>
    <row r="339" spans="2:11" s="4" customFormat="1">
      <c r="B339" s="2"/>
      <c r="C339" s="69"/>
      <c r="D339" s="1"/>
      <c r="E339" s="1"/>
      <c r="F339" s="19"/>
      <c r="G339" s="19"/>
      <c r="H339" s="3"/>
      <c r="I339" s="3"/>
      <c r="J339" s="19"/>
      <c r="K339" s="2"/>
    </row>
    <row r="340" spans="2:11" s="4" customFormat="1">
      <c r="B340" s="2"/>
      <c r="C340" s="69"/>
      <c r="D340" s="1"/>
      <c r="E340" s="1"/>
      <c r="F340" s="19"/>
      <c r="G340" s="19"/>
      <c r="H340" s="3"/>
      <c r="I340" s="3"/>
      <c r="J340" s="19"/>
      <c r="K340" s="2"/>
    </row>
    <row r="341" spans="2:11" s="4" customFormat="1">
      <c r="B341" s="2"/>
      <c r="C341" s="69"/>
      <c r="D341" s="1"/>
      <c r="E341" s="1"/>
      <c r="F341" s="19"/>
      <c r="G341" s="19"/>
      <c r="H341" s="3"/>
      <c r="I341" s="3"/>
      <c r="J341" s="19"/>
      <c r="K341" s="2"/>
    </row>
    <row r="342" spans="2:11" s="4" customFormat="1">
      <c r="B342" s="2"/>
      <c r="C342" s="69"/>
      <c r="D342" s="1"/>
      <c r="E342" s="1"/>
      <c r="F342" s="19"/>
      <c r="G342" s="19"/>
      <c r="H342" s="3"/>
      <c r="I342" s="3"/>
      <c r="J342" s="19"/>
      <c r="K342" s="2"/>
    </row>
    <row r="343" spans="2:11" s="4" customFormat="1">
      <c r="B343" s="2"/>
      <c r="C343" s="69"/>
      <c r="D343" s="1"/>
      <c r="E343" s="1"/>
      <c r="F343" s="19"/>
      <c r="G343" s="19"/>
      <c r="H343" s="3"/>
      <c r="I343" s="3"/>
      <c r="J343" s="19"/>
      <c r="K343" s="2"/>
    </row>
    <row r="344" spans="2:11" s="4" customFormat="1">
      <c r="B344" s="2"/>
      <c r="C344" s="69"/>
      <c r="D344" s="1"/>
      <c r="E344" s="1"/>
      <c r="F344" s="19"/>
      <c r="G344" s="19"/>
      <c r="H344" s="3"/>
      <c r="I344" s="3"/>
      <c r="J344" s="19"/>
      <c r="K344" s="2"/>
    </row>
    <row r="345" spans="2:11" s="4" customFormat="1">
      <c r="B345" s="2"/>
      <c r="C345" s="69"/>
      <c r="D345" s="1"/>
      <c r="E345" s="1"/>
      <c r="F345" s="19"/>
      <c r="G345" s="19"/>
      <c r="H345" s="3"/>
      <c r="I345" s="3"/>
      <c r="J345" s="19"/>
      <c r="K345" s="2"/>
    </row>
    <row r="346" spans="2:11" s="4" customFormat="1">
      <c r="B346" s="2"/>
      <c r="C346" s="69"/>
      <c r="D346" s="1"/>
      <c r="E346" s="1"/>
      <c r="F346" s="19"/>
      <c r="G346" s="19"/>
      <c r="H346" s="3"/>
      <c r="I346" s="3"/>
      <c r="J346" s="19"/>
      <c r="K346" s="2"/>
    </row>
    <row r="347" spans="2:11" s="4" customFormat="1">
      <c r="B347" s="2"/>
      <c r="C347" s="69"/>
      <c r="D347" s="1"/>
      <c r="E347" s="1"/>
      <c r="F347" s="19"/>
      <c r="G347" s="19"/>
      <c r="H347" s="3"/>
      <c r="I347" s="3"/>
      <c r="J347" s="19"/>
      <c r="K347" s="2"/>
    </row>
    <row r="348" spans="2:11" s="4" customFormat="1">
      <c r="B348" s="2"/>
      <c r="C348" s="69"/>
      <c r="D348" s="1"/>
      <c r="E348" s="1"/>
      <c r="F348" s="19"/>
      <c r="G348" s="19"/>
      <c r="H348" s="3"/>
      <c r="I348" s="3"/>
      <c r="J348" s="19"/>
      <c r="K348" s="2"/>
    </row>
    <row r="349" spans="2:11" s="4" customFormat="1">
      <c r="B349" s="2"/>
      <c r="C349" s="69"/>
      <c r="D349" s="1"/>
      <c r="E349" s="1"/>
      <c r="F349" s="19"/>
      <c r="G349" s="19"/>
      <c r="H349" s="3"/>
      <c r="I349" s="3"/>
      <c r="J349" s="19"/>
      <c r="K349" s="2"/>
    </row>
    <row r="350" spans="2:11" s="4" customFormat="1">
      <c r="B350" s="2"/>
      <c r="C350" s="69"/>
      <c r="D350" s="1"/>
      <c r="E350" s="1"/>
      <c r="F350" s="19"/>
      <c r="G350" s="19"/>
      <c r="H350" s="3"/>
      <c r="I350" s="3"/>
      <c r="J350" s="19"/>
      <c r="K350" s="2"/>
    </row>
    <row r="351" spans="2:11" s="4" customFormat="1">
      <c r="B351" s="2"/>
      <c r="C351" s="69"/>
      <c r="D351" s="1"/>
      <c r="E351" s="1"/>
      <c r="F351" s="19"/>
      <c r="G351" s="19"/>
      <c r="H351" s="3"/>
      <c r="I351" s="3"/>
      <c r="J351" s="19"/>
      <c r="K351" s="2"/>
    </row>
    <row r="352" spans="2:11" s="4" customFormat="1">
      <c r="B352" s="2"/>
      <c r="C352" s="69"/>
      <c r="D352" s="1"/>
      <c r="E352" s="1"/>
      <c r="F352" s="19"/>
      <c r="G352" s="19"/>
      <c r="H352" s="3"/>
      <c r="I352" s="3"/>
      <c r="J352" s="19"/>
      <c r="K352" s="2"/>
    </row>
    <row r="353" spans="2:11" s="4" customFormat="1">
      <c r="B353" s="2"/>
      <c r="C353" s="69"/>
      <c r="D353" s="1"/>
      <c r="E353" s="1"/>
      <c r="F353" s="19"/>
      <c r="G353" s="19"/>
      <c r="H353" s="3"/>
      <c r="I353" s="3"/>
      <c r="J353" s="19"/>
      <c r="K353" s="2"/>
    </row>
    <row r="354" spans="2:11" s="4" customFormat="1">
      <c r="B354" s="2"/>
      <c r="C354" s="69"/>
      <c r="D354" s="1"/>
      <c r="E354" s="1"/>
      <c r="F354" s="19"/>
      <c r="G354" s="19"/>
      <c r="H354" s="3"/>
      <c r="I354" s="3"/>
      <c r="J354" s="19"/>
      <c r="K354" s="2"/>
    </row>
    <row r="355" spans="2:11" s="4" customFormat="1">
      <c r="B355" s="2"/>
      <c r="C355" s="69"/>
      <c r="D355" s="1"/>
      <c r="E355" s="1"/>
      <c r="F355" s="19"/>
      <c r="G355" s="19"/>
      <c r="H355" s="3"/>
      <c r="I355" s="3"/>
      <c r="J355" s="19"/>
      <c r="K355" s="2"/>
    </row>
    <row r="356" spans="2:11" s="4" customFormat="1">
      <c r="B356" s="2"/>
      <c r="C356" s="69"/>
      <c r="D356" s="1"/>
      <c r="E356" s="1"/>
      <c r="F356" s="19"/>
      <c r="G356" s="19"/>
      <c r="H356" s="3"/>
      <c r="I356" s="3"/>
      <c r="J356" s="19"/>
      <c r="K356" s="2"/>
    </row>
    <row r="357" spans="2:11" s="4" customFormat="1">
      <c r="B357" s="2"/>
      <c r="C357" s="69"/>
      <c r="D357" s="1"/>
      <c r="E357" s="1"/>
      <c r="F357" s="19"/>
      <c r="G357" s="19"/>
      <c r="H357" s="3"/>
      <c r="I357" s="3"/>
      <c r="J357" s="19"/>
      <c r="K357" s="2"/>
    </row>
    <row r="358" spans="2:11" s="4" customFormat="1">
      <c r="B358" s="2"/>
      <c r="C358" s="69"/>
      <c r="D358" s="1"/>
      <c r="E358" s="1"/>
      <c r="F358" s="19"/>
      <c r="G358" s="19"/>
      <c r="H358" s="3"/>
      <c r="I358" s="3"/>
      <c r="J358" s="19"/>
      <c r="K358" s="2"/>
    </row>
    <row r="359" spans="2:11" s="4" customFormat="1">
      <c r="B359" s="2"/>
      <c r="C359" s="69"/>
      <c r="D359" s="1"/>
      <c r="E359" s="1"/>
      <c r="F359" s="19"/>
      <c r="G359" s="19"/>
      <c r="H359" s="3"/>
      <c r="I359" s="3"/>
      <c r="J359" s="19"/>
      <c r="K359" s="2"/>
    </row>
    <row r="360" spans="2:11" s="4" customFormat="1">
      <c r="B360" s="2"/>
      <c r="C360" s="69"/>
      <c r="D360" s="1"/>
      <c r="E360" s="1"/>
      <c r="F360" s="19"/>
      <c r="G360" s="19"/>
      <c r="H360" s="3"/>
      <c r="I360" s="3"/>
      <c r="J360" s="19"/>
      <c r="K360" s="2"/>
    </row>
    <row r="361" spans="2:11" s="4" customFormat="1">
      <c r="B361" s="2"/>
      <c r="C361" s="69"/>
      <c r="D361" s="1"/>
      <c r="E361" s="1"/>
      <c r="F361" s="19"/>
      <c r="G361" s="19"/>
      <c r="H361" s="3"/>
      <c r="I361" s="3"/>
      <c r="J361" s="19"/>
      <c r="K361" s="2"/>
    </row>
    <row r="362" spans="2:11" s="4" customFormat="1">
      <c r="B362" s="2"/>
      <c r="C362" s="69"/>
      <c r="D362" s="1"/>
      <c r="E362" s="1"/>
      <c r="F362" s="19"/>
      <c r="G362" s="19"/>
      <c r="H362" s="3"/>
      <c r="I362" s="3"/>
      <c r="J362" s="19"/>
      <c r="K362" s="2"/>
    </row>
    <row r="363" spans="2:11" s="4" customFormat="1">
      <c r="B363" s="2"/>
      <c r="C363" s="69"/>
      <c r="D363" s="1"/>
      <c r="E363" s="1"/>
      <c r="F363" s="19"/>
      <c r="G363" s="19"/>
      <c r="H363" s="3"/>
      <c r="I363" s="3"/>
      <c r="J363" s="19"/>
      <c r="K363" s="2"/>
    </row>
    <row r="364" spans="2:11" s="4" customFormat="1">
      <c r="B364" s="2"/>
      <c r="C364" s="69"/>
      <c r="D364" s="1"/>
      <c r="E364" s="1"/>
      <c r="F364" s="19"/>
      <c r="G364" s="19"/>
      <c r="H364" s="3"/>
      <c r="I364" s="3"/>
      <c r="J364" s="19"/>
      <c r="K364" s="2"/>
    </row>
    <row r="365" spans="2:11" s="4" customFormat="1">
      <c r="B365" s="2"/>
      <c r="C365" s="69"/>
      <c r="D365" s="1"/>
      <c r="E365" s="1"/>
      <c r="F365" s="19"/>
      <c r="G365" s="19"/>
      <c r="H365" s="3"/>
      <c r="I365" s="3"/>
      <c r="J365" s="19"/>
      <c r="K365" s="2"/>
    </row>
    <row r="366" spans="2:11" s="4" customFormat="1">
      <c r="B366" s="2"/>
      <c r="C366" s="69"/>
      <c r="D366" s="1"/>
      <c r="E366" s="1"/>
      <c r="F366" s="19"/>
      <c r="G366" s="19"/>
      <c r="H366" s="3"/>
      <c r="I366" s="3"/>
      <c r="J366" s="19"/>
      <c r="K366" s="2"/>
    </row>
    <row r="367" spans="2:11" s="4" customFormat="1">
      <c r="B367" s="2"/>
      <c r="C367" s="69"/>
      <c r="D367" s="1"/>
      <c r="E367" s="1"/>
      <c r="F367" s="19"/>
      <c r="G367" s="19"/>
      <c r="H367" s="3"/>
      <c r="I367" s="3"/>
      <c r="J367" s="19"/>
      <c r="K367" s="2"/>
    </row>
    <row r="368" spans="2:11" s="4" customFormat="1">
      <c r="B368" s="2"/>
      <c r="C368" s="69"/>
      <c r="D368" s="1"/>
      <c r="E368" s="1"/>
      <c r="F368" s="19"/>
      <c r="G368" s="19"/>
      <c r="H368" s="3"/>
      <c r="I368" s="3"/>
      <c r="J368" s="19"/>
      <c r="K368" s="2"/>
    </row>
    <row r="369" spans="2:11" s="4" customFormat="1">
      <c r="B369" s="2"/>
      <c r="C369" s="69"/>
      <c r="D369" s="1"/>
      <c r="E369" s="1"/>
      <c r="F369" s="19"/>
      <c r="G369" s="19"/>
      <c r="H369" s="3"/>
      <c r="I369" s="3"/>
      <c r="J369" s="19"/>
      <c r="K369" s="2"/>
    </row>
    <row r="370" spans="2:11" s="4" customFormat="1">
      <c r="B370" s="2"/>
      <c r="C370" s="69"/>
      <c r="D370" s="1"/>
      <c r="E370" s="1"/>
      <c r="F370" s="19"/>
      <c r="G370" s="19"/>
      <c r="H370" s="3"/>
      <c r="I370" s="3"/>
      <c r="J370" s="19"/>
      <c r="K370" s="2"/>
    </row>
    <row r="371" spans="2:11" s="4" customFormat="1">
      <c r="B371" s="2"/>
      <c r="C371" s="69"/>
      <c r="D371" s="1"/>
      <c r="E371" s="1"/>
      <c r="F371" s="19"/>
      <c r="G371" s="19"/>
      <c r="H371" s="3"/>
      <c r="I371" s="3"/>
      <c r="J371" s="19"/>
      <c r="K371" s="2"/>
    </row>
    <row r="372" spans="2:11" s="4" customFormat="1">
      <c r="B372" s="2"/>
      <c r="C372" s="69"/>
      <c r="D372" s="1"/>
      <c r="E372" s="1"/>
      <c r="F372" s="19"/>
      <c r="G372" s="19"/>
      <c r="H372" s="3"/>
      <c r="I372" s="3"/>
      <c r="J372" s="19"/>
      <c r="K372" s="2"/>
    </row>
    <row r="373" spans="2:11" s="4" customFormat="1">
      <c r="B373" s="2"/>
      <c r="C373" s="69"/>
      <c r="D373" s="1"/>
      <c r="E373" s="1"/>
      <c r="F373" s="19"/>
      <c r="G373" s="19"/>
      <c r="H373" s="3"/>
      <c r="I373" s="3"/>
      <c r="J373" s="19"/>
      <c r="K373" s="2"/>
    </row>
    <row r="374" spans="2:11" s="4" customFormat="1">
      <c r="B374" s="2"/>
      <c r="C374" s="69"/>
      <c r="D374" s="1"/>
      <c r="E374" s="1"/>
      <c r="F374" s="19"/>
      <c r="G374" s="19"/>
      <c r="H374" s="3"/>
      <c r="I374" s="3"/>
      <c r="J374" s="19"/>
      <c r="K374" s="2"/>
    </row>
    <row r="375" spans="2:11" s="4" customFormat="1">
      <c r="B375" s="2"/>
      <c r="C375" s="69"/>
      <c r="D375" s="1"/>
      <c r="E375" s="1"/>
      <c r="F375" s="19"/>
      <c r="G375" s="19"/>
      <c r="H375" s="3"/>
      <c r="I375" s="3"/>
      <c r="J375" s="19"/>
      <c r="K375" s="2"/>
    </row>
    <row r="376" spans="2:11" s="4" customFormat="1">
      <c r="B376" s="2"/>
      <c r="C376" s="69"/>
      <c r="D376" s="1"/>
      <c r="E376" s="1"/>
      <c r="F376" s="19"/>
      <c r="G376" s="19"/>
      <c r="H376" s="3"/>
      <c r="I376" s="3"/>
      <c r="J376" s="19"/>
      <c r="K376" s="2"/>
    </row>
    <row r="377" spans="2:11" s="4" customFormat="1">
      <c r="B377" s="2"/>
      <c r="C377" s="69"/>
      <c r="D377" s="1"/>
      <c r="E377" s="1"/>
      <c r="F377" s="19"/>
      <c r="G377" s="19"/>
      <c r="H377" s="3"/>
      <c r="I377" s="3"/>
      <c r="J377" s="19"/>
      <c r="K377" s="2"/>
    </row>
    <row r="378" spans="2:11" s="4" customFormat="1">
      <c r="B378" s="2"/>
      <c r="C378" s="69"/>
      <c r="D378" s="1"/>
      <c r="E378" s="1"/>
      <c r="F378" s="19"/>
      <c r="G378" s="19"/>
      <c r="H378" s="3"/>
      <c r="I378" s="3"/>
      <c r="J378" s="19"/>
      <c r="K378" s="2"/>
    </row>
    <row r="379" spans="2:11" s="4" customFormat="1">
      <c r="B379" s="2"/>
      <c r="C379" s="69"/>
      <c r="D379" s="1"/>
      <c r="E379" s="1"/>
      <c r="F379" s="19"/>
      <c r="G379" s="19"/>
      <c r="H379" s="3"/>
      <c r="I379" s="3"/>
      <c r="J379" s="19"/>
      <c r="K379" s="2"/>
    </row>
    <row r="380" spans="2:11" s="4" customFormat="1">
      <c r="B380" s="2"/>
      <c r="C380" s="69"/>
      <c r="D380" s="1"/>
      <c r="E380" s="1"/>
      <c r="F380" s="19"/>
      <c r="G380" s="19"/>
      <c r="H380" s="3"/>
      <c r="I380" s="3"/>
      <c r="J380" s="19"/>
      <c r="K380" s="2"/>
    </row>
    <row r="381" spans="2:11" s="4" customFormat="1">
      <c r="B381" s="2"/>
      <c r="C381" s="69"/>
      <c r="D381" s="1"/>
      <c r="E381" s="1"/>
      <c r="F381" s="19"/>
      <c r="G381" s="19"/>
      <c r="H381" s="3"/>
      <c r="I381" s="3"/>
      <c r="J381" s="19"/>
      <c r="K381" s="2"/>
    </row>
    <row r="382" spans="2:11" s="4" customFormat="1">
      <c r="B382" s="2"/>
      <c r="C382" s="69"/>
      <c r="D382" s="1"/>
      <c r="E382" s="1"/>
      <c r="F382" s="19"/>
      <c r="G382" s="19"/>
      <c r="H382" s="3"/>
      <c r="I382" s="3"/>
      <c r="J382" s="19"/>
      <c r="K382" s="2"/>
    </row>
    <row r="383" spans="2:11" s="4" customFormat="1">
      <c r="B383" s="2"/>
      <c r="C383" s="1"/>
      <c r="D383" s="1"/>
      <c r="E383" s="1"/>
      <c r="F383" s="19"/>
      <c r="G383" s="19"/>
      <c r="H383" s="3"/>
      <c r="I383" s="3"/>
      <c r="J383" s="19"/>
      <c r="K383" s="2"/>
    </row>
    <row r="384" spans="2:11" s="4" customFormat="1">
      <c r="B384" s="2"/>
      <c r="C384" s="1"/>
      <c r="D384" s="1"/>
      <c r="E384" s="1"/>
      <c r="F384" s="19"/>
      <c r="G384" s="19"/>
      <c r="H384" s="3"/>
      <c r="I384" s="3"/>
      <c r="J384" s="19"/>
      <c r="K384" s="2"/>
    </row>
    <row r="385" spans="2:11" s="4" customFormat="1">
      <c r="B385" s="2"/>
      <c r="C385" s="1"/>
      <c r="D385" s="1"/>
      <c r="E385" s="1"/>
      <c r="F385" s="19"/>
      <c r="G385" s="19"/>
      <c r="H385" s="3"/>
      <c r="I385" s="3"/>
      <c r="J385" s="19"/>
      <c r="K385" s="2"/>
    </row>
    <row r="386" spans="2:11" s="4" customFormat="1">
      <c r="B386" s="2"/>
      <c r="C386" s="1"/>
      <c r="D386" s="1"/>
      <c r="E386" s="1"/>
      <c r="F386" s="19"/>
      <c r="G386" s="19"/>
      <c r="H386" s="3"/>
      <c r="I386" s="3"/>
      <c r="J386" s="19"/>
      <c r="K386" s="2"/>
    </row>
  </sheetData>
  <mergeCells count="1">
    <mergeCell ref="C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NOU 1.7 mio_12y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2020-07-24T14:10:55Z</dcterms:created>
  <dcterms:modified xsi:type="dcterms:W3CDTF">2020-08-12T06:03:59Z</dcterms:modified>
</cp:coreProperties>
</file>